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ek\Desktop\ŠJ Kounicova\Rozpočty k odeslání\D3\Bez ceny\"/>
    </mc:Choice>
  </mc:AlternateContent>
  <xr:revisionPtr revIDLastSave="0" documentId="8_{72C5F375-2886-4781-806D-BCBA2C5E7F7C}" xr6:coauthVersionLast="43" xr6:coauthVersionMax="43" xr10:uidLastSave="{00000000-0000-0000-0000-000000000000}"/>
  <bookViews>
    <workbookView xWindow="11505" yWindow="705" windowWidth="13080" windowHeight="1549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D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D3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D3 Pol'!$A$1:$X$133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32" i="12"/>
  <c r="BA130" i="12"/>
  <c r="BA128" i="12"/>
  <c r="BA23" i="12"/>
  <c r="BA18" i="12"/>
  <c r="BA14" i="12"/>
  <c r="BA10" i="12"/>
  <c r="G9" i="12"/>
  <c r="I9" i="12"/>
  <c r="I8" i="12" s="1"/>
  <c r="K9" i="12"/>
  <c r="M9" i="12"/>
  <c r="O9" i="12"/>
  <c r="Q9" i="12"/>
  <c r="Q8" i="12" s="1"/>
  <c r="V9" i="12"/>
  <c r="G13" i="12"/>
  <c r="G8" i="12" s="1"/>
  <c r="I13" i="12"/>
  <c r="K13" i="12"/>
  <c r="K8" i="12" s="1"/>
  <c r="O13" i="12"/>
  <c r="O8" i="12" s="1"/>
  <c r="Q13" i="12"/>
  <c r="V13" i="12"/>
  <c r="V8" i="12" s="1"/>
  <c r="G17" i="12"/>
  <c r="I17" i="12"/>
  <c r="K17" i="12"/>
  <c r="M17" i="12"/>
  <c r="O17" i="12"/>
  <c r="Q17" i="12"/>
  <c r="V17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43" i="12"/>
  <c r="I43" i="12"/>
  <c r="K43" i="12"/>
  <c r="M43" i="12"/>
  <c r="O43" i="12"/>
  <c r="Q43" i="12"/>
  <c r="V43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63" i="12"/>
  <c r="K63" i="12"/>
  <c r="O63" i="12"/>
  <c r="V63" i="12"/>
  <c r="G64" i="12"/>
  <c r="I64" i="12"/>
  <c r="I63" i="12" s="1"/>
  <c r="K64" i="12"/>
  <c r="M64" i="12"/>
  <c r="M63" i="12" s="1"/>
  <c r="O64" i="12"/>
  <c r="Q64" i="12"/>
  <c r="Q63" i="12" s="1"/>
  <c r="V64" i="12"/>
  <c r="G69" i="12"/>
  <c r="K69" i="12"/>
  <c r="O69" i="12"/>
  <c r="V69" i="12"/>
  <c r="G70" i="12"/>
  <c r="I70" i="12"/>
  <c r="I69" i="12" s="1"/>
  <c r="K70" i="12"/>
  <c r="M70" i="12"/>
  <c r="M69" i="12" s="1"/>
  <c r="O70" i="12"/>
  <c r="Q70" i="12"/>
  <c r="Q69" i="12" s="1"/>
  <c r="V70" i="12"/>
  <c r="G75" i="12"/>
  <c r="I75" i="12"/>
  <c r="I74" i="12" s="1"/>
  <c r="K75" i="12"/>
  <c r="M75" i="12"/>
  <c r="O75" i="12"/>
  <c r="Q75" i="12"/>
  <c r="Q74" i="12" s="1"/>
  <c r="V75" i="12"/>
  <c r="G79" i="12"/>
  <c r="G74" i="12" s="1"/>
  <c r="I79" i="12"/>
  <c r="K79" i="12"/>
  <c r="K74" i="12" s="1"/>
  <c r="O79" i="12"/>
  <c r="O74" i="12" s="1"/>
  <c r="Q79" i="12"/>
  <c r="V79" i="12"/>
  <c r="V74" i="12" s="1"/>
  <c r="I88" i="12"/>
  <c r="Q88" i="12"/>
  <c r="G89" i="12"/>
  <c r="G88" i="12" s="1"/>
  <c r="I89" i="12"/>
  <c r="K89" i="12"/>
  <c r="K88" i="12" s="1"/>
  <c r="O89" i="12"/>
  <c r="O88" i="12" s="1"/>
  <c r="Q89" i="12"/>
  <c r="V89" i="12"/>
  <c r="V88" i="12" s="1"/>
  <c r="G92" i="12"/>
  <c r="G91" i="12" s="1"/>
  <c r="I92" i="12"/>
  <c r="K92" i="12"/>
  <c r="K91" i="12" s="1"/>
  <c r="O92" i="12"/>
  <c r="O91" i="12" s="1"/>
  <c r="Q92" i="12"/>
  <c r="V92" i="12"/>
  <c r="V91" i="12" s="1"/>
  <c r="G93" i="12"/>
  <c r="I93" i="12"/>
  <c r="I91" i="12" s="1"/>
  <c r="K93" i="12"/>
  <c r="M93" i="12"/>
  <c r="O93" i="12"/>
  <c r="Q93" i="12"/>
  <c r="Q91" i="12" s="1"/>
  <c r="V93" i="12"/>
  <c r="G94" i="12"/>
  <c r="M94" i="12" s="1"/>
  <c r="I94" i="12"/>
  <c r="K94" i="12"/>
  <c r="O94" i="12"/>
  <c r="Q94" i="12"/>
  <c r="V94" i="12"/>
  <c r="G96" i="12"/>
  <c r="G95" i="12" s="1"/>
  <c r="I96" i="12"/>
  <c r="K96" i="12"/>
  <c r="K95" i="12" s="1"/>
  <c r="O96" i="12"/>
  <c r="O95" i="12" s="1"/>
  <c r="Q96" i="12"/>
  <c r="V96" i="12"/>
  <c r="V95" i="12" s="1"/>
  <c r="G97" i="12"/>
  <c r="I97" i="12"/>
  <c r="I95" i="12" s="1"/>
  <c r="K97" i="12"/>
  <c r="M97" i="12"/>
  <c r="O97" i="12"/>
  <c r="Q97" i="12"/>
  <c r="Q95" i="12" s="1"/>
  <c r="V97" i="12"/>
  <c r="G98" i="12"/>
  <c r="M98" i="12" s="1"/>
  <c r="I98" i="12"/>
  <c r="K98" i="12"/>
  <c r="O98" i="12"/>
  <c r="Q98" i="12"/>
  <c r="V98" i="12"/>
  <c r="G100" i="12"/>
  <c r="G99" i="12" s="1"/>
  <c r="I100" i="12"/>
  <c r="K100" i="12"/>
  <c r="K99" i="12" s="1"/>
  <c r="O100" i="12"/>
  <c r="O99" i="12" s="1"/>
  <c r="Q100" i="12"/>
  <c r="V100" i="12"/>
  <c r="V99" i="12" s="1"/>
  <c r="G104" i="12"/>
  <c r="I104" i="12"/>
  <c r="I99" i="12" s="1"/>
  <c r="K104" i="12"/>
  <c r="M104" i="12"/>
  <c r="O104" i="12"/>
  <c r="Q104" i="12"/>
  <c r="Q99" i="12" s="1"/>
  <c r="V104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2" i="12"/>
  <c r="M112" i="12" s="1"/>
  <c r="I112" i="12"/>
  <c r="K112" i="12"/>
  <c r="O112" i="12"/>
  <c r="Q112" i="12"/>
  <c r="V112" i="12"/>
  <c r="I114" i="12"/>
  <c r="Q114" i="12"/>
  <c r="G115" i="12"/>
  <c r="G114" i="12" s="1"/>
  <c r="I115" i="12"/>
  <c r="K115" i="12"/>
  <c r="K114" i="12" s="1"/>
  <c r="O115" i="12"/>
  <c r="O114" i="12" s="1"/>
  <c r="Q115" i="12"/>
  <c r="V115" i="12"/>
  <c r="V114" i="12" s="1"/>
  <c r="G117" i="12"/>
  <c r="G116" i="12" s="1"/>
  <c r="I117" i="12"/>
  <c r="K117" i="12"/>
  <c r="K116" i="12" s="1"/>
  <c r="O117" i="12"/>
  <c r="O116" i="12" s="1"/>
  <c r="Q117" i="12"/>
  <c r="V117" i="12"/>
  <c r="V116" i="12" s="1"/>
  <c r="G118" i="12"/>
  <c r="I118" i="12"/>
  <c r="I116" i="12" s="1"/>
  <c r="K118" i="12"/>
  <c r="M118" i="12"/>
  <c r="O118" i="12"/>
  <c r="Q118" i="12"/>
  <c r="Q116" i="12" s="1"/>
  <c r="V118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5" i="12"/>
  <c r="I125" i="12"/>
  <c r="I124" i="12" s="1"/>
  <c r="K125" i="12"/>
  <c r="M125" i="12"/>
  <c r="O125" i="12"/>
  <c r="Q125" i="12"/>
  <c r="Q124" i="12" s="1"/>
  <c r="V125" i="12"/>
  <c r="G127" i="12"/>
  <c r="G124" i="12" s="1"/>
  <c r="I127" i="12"/>
  <c r="K127" i="12"/>
  <c r="K124" i="12" s="1"/>
  <c r="O127" i="12"/>
  <c r="O124" i="12" s="1"/>
  <c r="Q127" i="12"/>
  <c r="V127" i="12"/>
  <c r="V124" i="12" s="1"/>
  <c r="G129" i="12"/>
  <c r="I129" i="12"/>
  <c r="K129" i="12"/>
  <c r="M129" i="12"/>
  <c r="O129" i="12"/>
  <c r="Q129" i="12"/>
  <c r="V129" i="12"/>
  <c r="AE132" i="12"/>
  <c r="I20" i="1"/>
  <c r="I19" i="1"/>
  <c r="I18" i="1"/>
  <c r="I17" i="1"/>
  <c r="I16" i="1"/>
  <c r="I61" i="1"/>
  <c r="J60" i="1" s="1"/>
  <c r="J51" i="1"/>
  <c r="F43" i="1"/>
  <c r="G43" i="1"/>
  <c r="G25" i="1" s="1"/>
  <c r="A25" i="1" s="1"/>
  <c r="H42" i="1"/>
  <c r="I42" i="1" s="1"/>
  <c r="H40" i="1"/>
  <c r="I40" i="1" s="1"/>
  <c r="H39" i="1"/>
  <c r="I39" i="1" s="1"/>
  <c r="I43" i="1" s="1"/>
  <c r="J53" i="1" l="1"/>
  <c r="J50" i="1"/>
  <c r="J52" i="1"/>
  <c r="J54" i="1"/>
  <c r="J55" i="1"/>
  <c r="J56" i="1"/>
  <c r="J57" i="1"/>
  <c r="J58" i="1"/>
  <c r="J59" i="1"/>
  <c r="H41" i="1"/>
  <c r="I41" i="1" s="1"/>
  <c r="A26" i="1"/>
  <c r="G26" i="1"/>
  <c r="G28" i="1"/>
  <c r="G23" i="1"/>
  <c r="AF132" i="12"/>
  <c r="M127" i="12"/>
  <c r="M124" i="12" s="1"/>
  <c r="M117" i="12"/>
  <c r="M116" i="12" s="1"/>
  <c r="M115" i="12"/>
  <c r="M114" i="12" s="1"/>
  <c r="M100" i="12"/>
  <c r="M99" i="12" s="1"/>
  <c r="M96" i="12"/>
  <c r="M95" i="12" s="1"/>
  <c r="M92" i="12"/>
  <c r="M91" i="12" s="1"/>
  <c r="M89" i="12"/>
  <c r="M88" i="12" s="1"/>
  <c r="M79" i="12"/>
  <c r="M74" i="12" s="1"/>
  <c r="M13" i="12"/>
  <c r="M8" i="12" s="1"/>
  <c r="J42" i="1"/>
  <c r="J40" i="1"/>
  <c r="J41" i="1"/>
  <c r="J39" i="1"/>
  <c r="J43" i="1" s="1"/>
  <c r="H43" i="1"/>
  <c r="I21" i="1"/>
  <c r="J28" i="1"/>
  <c r="J26" i="1"/>
  <c r="G38" i="1"/>
  <c r="F38" i="1"/>
  <c r="J23" i="1"/>
  <c r="J24" i="1"/>
  <c r="J25" i="1"/>
  <c r="J27" i="1"/>
  <c r="E24" i="1"/>
  <c r="E26" i="1"/>
  <c r="J61" i="1" l="1"/>
  <c r="A23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0BECB6F9-F1FC-4749-A2C4-3711611166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F7C46C2-A386-4F6C-A74E-81DBB8BBCB3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<sst xmlns="http://schemas.openxmlformats.org/spreadsheetml/2006/main" count="643" uniqueCount="276">
  <si>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</si>
  <si>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</si>
  <si>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</si>
  <si>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</si>
  <si>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</si>
  <si>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</si>
  <si>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</si>
  <si>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</si>
  <si>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</si>
  <si>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</si>
  <si>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</si>
  <si>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</si>
  <si>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</si>
  <si>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</si>
  <si>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</si>
  <si>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</si>
  <si>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</si>
  <si>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</si>
  <si>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</si>
  <si>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</si>
  <si>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</si>
  <si>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</si>
  <si>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</si>
  <si>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</si>
  <si>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</si>
  <si>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</si>
  <si>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</si>
  <si>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</si>
  <si>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</si>
  <si>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</si>
  <si>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</si>
  <si>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</si>
  <si>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</si>
  <si>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</si>
  <si>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</si>
  <si>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</si>
  <si>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</si>
  <si>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</si>
  <si>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</si>
  <si>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</si>
  <si>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</si>
  <si>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</si>
  <si>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</si>
  <si>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D3</t>
  </si>
  <si>
    <t>ASŘ - kancelář šéfkuchaře a zázemí B0.26 (a, b, c)</t>
  </si>
  <si>
    <t>SO 01</t>
  </si>
  <si>
    <t>ŠJ Kounicova</t>
  </si>
  <si>
    <t>Objekt:</t>
  </si>
  <si>
    <t>Rozpočet:</t>
  </si>
  <si>
    <t>1901</t>
  </si>
  <si>
    <t>Školní jídelna Brno, Kounicova 30, sanace vlhkosti zdiva</t>
  </si>
  <si>
    <t>Statutární město Brno, MČ Brno-střed</t>
  </si>
  <si>
    <t>Dominikánská 264/2</t>
  </si>
  <si>
    <t>Brno</t>
  </si>
  <si>
    <t>60169</t>
  </si>
  <si>
    <t>44992785</t>
  </si>
  <si>
    <t>CZ44992785</t>
  </si>
  <si>
    <t>Stavba</t>
  </si>
  <si>
    <t>Stavební objekt</t>
  </si>
  <si>
    <t>Celkem za stavbu</t>
  </si>
  <si>
    <t>CZK</t>
  </si>
  <si>
    <t>Rekapitulace dílů</t>
  </si>
  <si>
    <t>Typ dílu</t>
  </si>
  <si>
    <t>64</t>
  </si>
  <si>
    <t>Sanační opatření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</si>
  <si>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</si>
  <si>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</si>
  <si>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</si>
  <si>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</si>
  <si>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</si>
  <si>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</si>
  <si>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</si>
  <si>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</si>
  <si>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730</t>
  </si>
  <si>
    <t>Ústřední vytápění</t>
  </si>
  <si>
    <t>735</t>
  </si>
  <si>
    <t>Otopná tělesa</t>
  </si>
  <si>
    <t>771</t>
  </si>
  <si>
    <t>Podlahy z dlaždic a obklady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</si>
  <si>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</si>
  <si>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</si>
  <si>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</si>
  <si>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</si>
  <si>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</si>
  <si>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</si>
  <si>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</si>
  <si>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</si>
  <si>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</si>
  <si>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</si>
  <si>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</si>
  <si>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</si>
  <si>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</si>
  <si>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</si>
  <si>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</si>
  <si>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</si>
  <si>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</si>
  <si>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</si>
  <si>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</si>
  <si>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</si>
  <si>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</si>
  <si>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</si>
  <si>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</si>
  <si>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</si>
  <si>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</si>
  <si>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</si>
  <si>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</si>
  <si>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</si>
  <si>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</si>
  <si>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</si>
  <si>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</si>
  <si>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</si>
  <si>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</si>
  <si>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</si>
  <si>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</si>
  <si>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281606121R00</t>
  </si>
  <si>
    <t>Injektování zdiva proti vzlínající vlhkosti beztlakovou krémovou injektáží, cihelného zdiva, tloušťky do 300 mm</t>
  </si>
  <si>
    <t>m</t>
  </si>
  <si>
    <t>801-4</t>
  </si>
  <si>
    <t>RTS 19/ I</t>
  </si>
  <si>
    <t>Práce</t>
  </si>
  <si>
    <t>POL1_</t>
  </si>
  <si>
    <t>Vyvrtání otvorů 10 ks/m, vyčištění vrtu od hrubých nečistot, zaplnění otvorů injektážní pastou. Aplikace tlakovou pistolí. Uzavření vyplněných otvorů těsnicí maltou.</t>
  </si>
  <si>
    <t>POP</t>
  </si>
  <si>
    <t>B0.26a : 3,48-0,90+1,40</t>
  </si>
  <si>
    <t>VV</t>
  </si>
  <si>
    <t>B0.26b : 1,43-0,90+1,43</t>
  </si>
  <si>
    <t>28160612RP60</t>
  </si>
  <si>
    <t>Beztlaková krémová injektáž,zdiva cihel.tl.do 60cm</t>
  </si>
  <si>
    <t>Vlastní</t>
  </si>
  <si>
    <t>Indiv</t>
  </si>
  <si>
    <t>B0.26a : 2,35</t>
  </si>
  <si>
    <t>B0.26c : 1,43</t>
  </si>
  <si>
    <t>28160612RP80</t>
  </si>
  <si>
    <t>Beztlaková krémová injektáž,zdiva cihel.tl.do 80cm</t>
  </si>
  <si>
    <t>B0.26a : 1,05</t>
  </si>
  <si>
    <t>B0.26b : 0,75+0,15</t>
  </si>
  <si>
    <t>B0.26c : 1,94</t>
  </si>
  <si>
    <t>28160612RP90</t>
  </si>
  <si>
    <t>Beztlaková krémová injektáž,zdiva cihel.tl.do 90cm</t>
  </si>
  <si>
    <t>B0.26a : 3,48</t>
  </si>
  <si>
    <t>602031101RP4a</t>
  </si>
  <si>
    <t>Sulfátostálá penetrace proti solím</t>
  </si>
  <si>
    <t>m2</t>
  </si>
  <si>
    <t>B0.26a : (3,48+2,35)*2*0,50</t>
  </si>
  <si>
    <t>Odpočet otvorů : -0,90*0,50</t>
  </si>
  <si>
    <t>B.026b : (0,97+0,79+1,43+1,39+1,43+0,60+0,79+0,75)*0,50</t>
  </si>
  <si>
    <t>Odpočet otvorů : -0,90*0,50*2</t>
  </si>
  <si>
    <t>B0.26c : (1,94+1,43)*2*0,50</t>
  </si>
  <si>
    <t>602031101RP4b</t>
  </si>
  <si>
    <t>Adhezní sulfátostálá vrstva</t>
  </si>
  <si>
    <t>Odkaz na mn. položky pořadí 5 : 11,47500</t>
  </si>
  <si>
    <t>602031101RP4c</t>
  </si>
  <si>
    <t>Vyrovnávací vrstva se síranovzdorným pojivem</t>
  </si>
  <si>
    <t>602031101RP5</t>
  </si>
  <si>
    <t>Sulfátostálý plošný minerální nátěr ve dvou vrstvách</t>
  </si>
  <si>
    <t>602031101RP6a</t>
  </si>
  <si>
    <t>Postřik stěn proti solím</t>
  </si>
  <si>
    <t>B0.26a : (3,48+2,35)*2*1,00</t>
  </si>
  <si>
    <t>Odpočet otvorů : -0,90*1,00</t>
  </si>
  <si>
    <t>B.026b : (0,97+0,79+1,43+1,39+1,43+0,60+0,79+0,75)*1,00</t>
  </si>
  <si>
    <t>Odpočet otvorů : -0,90*1,00*2</t>
  </si>
  <si>
    <t>B0.26c : (1,94+1,43)*2*1,00</t>
  </si>
  <si>
    <t>602031101RP6b</t>
  </si>
  <si>
    <t>Podkladní a vyrovnávací kompresní omítka se sníženou alkalitou, hydrofobní, tloušťka vrstvy 20 mm</t>
  </si>
  <si>
    <t>Odkaz na mn. položky pořadí 9 : 22,95000</t>
  </si>
  <si>
    <t>602031101RP6c</t>
  </si>
  <si>
    <t>Jádrová omítka pro zavlhlé a zasolené zdivo se sulfátovým pojivem a s obsahem pemzového granulátu, tloušťka vrstvy 20 mm</t>
  </si>
  <si>
    <t>602031101RP6d</t>
  </si>
  <si>
    <t>Sanační štuková vrstva</t>
  </si>
  <si>
    <t>602031101RP7</t>
  </si>
  <si>
    <t>Malba prodyšnou sanační barvou</t>
  </si>
  <si>
    <t>B0.26a : (3,48+2,35)*2*3,00</t>
  </si>
  <si>
    <t>Odpočet otvorů : -0,90*2,02</t>
  </si>
  <si>
    <t>B.026b : (0,97+0,79+1,43+1,39+1,43+0,60+0,79+0,75)*3,00</t>
  </si>
  <si>
    <t>Odpočet otvorů : -0,90*2,02*2</t>
  </si>
  <si>
    <t>B0.26c : (1,94+1,43)*2*3,00</t>
  </si>
  <si>
    <t>941955001R00</t>
  </si>
  <si>
    <t>Lešení lehké pracovní pomocné pomocné, o výšce lešeňové podlahy do 1,2 m</t>
  </si>
  <si>
    <t>800-3</t>
  </si>
  <si>
    <t>B0.26a : 3,48*1,50*2</t>
  </si>
  <si>
    <t>B0.26b : 2,20*1,00</t>
  </si>
  <si>
    <t>2,20*1,50</t>
  </si>
  <si>
    <t>B.026c : 1,94*1,43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</si>
  <si>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</si>
  <si>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</si>
  <si>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</si>
  <si>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B0.26a : 8,10</t>
  </si>
  <si>
    <t>B0.26b : 2,60+4,00</t>
  </si>
  <si>
    <t>B0.26c : 2,80</t>
  </si>
  <si>
    <t>965081702R00</t>
  </si>
  <si>
    <t>Soklíků z dlažeb keramických tloušťky do 10 mm, výšky do 100 mm</t>
  </si>
  <si>
    <t>801-3</t>
  </si>
  <si>
    <t>B0.26a : (3,48+2,35)*2-0,90</t>
  </si>
  <si>
    <t>B0.26b : (1,39+1,43)*2-0,80+0,79+0,75+0,60+0,97-0,90-0,90</t>
  </si>
  <si>
    <t>B0.26c : (1,94+1,43)*2-0,90</t>
  </si>
  <si>
    <t>978013191R00</t>
  </si>
  <si>
    <t>Otlučení omítek vápenných nebo vápenocementových vnitřních s vyškrabáním spár, s očištěním zdiva stěn, v rozsahu do 100 %</t>
  </si>
  <si>
    <t>B0.26b : (1,39+1,43)*2*1,00</t>
  </si>
  <si>
    <t>-0,80*1,00</t>
  </si>
  <si>
    <t>(0,97+0,79+0,79+0,75)*1,00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</si>
  <si>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</si>
  <si>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</si>
  <si>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</si>
  <si>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</si>
  <si>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</si>
  <si>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</si>
  <si>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SPI</t>
  </si>
  <si>
    <t>73002</t>
  </si>
  <si>
    <t>Vypuštění topného systému</t>
  </si>
  <si>
    <t xml:space="preserve">hod   </t>
  </si>
  <si>
    <t>73003</t>
  </si>
  <si>
    <t>Napuštění topného systému - vč. tlakové zkoušky</t>
  </si>
  <si>
    <t>730034</t>
  </si>
  <si>
    <t>Topná zkouška</t>
  </si>
  <si>
    <t>735151821R00</t>
  </si>
  <si>
    <t>Demontáž otopných těles panelových dvouřadých, stavební délky do 1500 mm</t>
  </si>
  <si>
    <t>kus</t>
  </si>
  <si>
    <t>800-731</t>
  </si>
  <si>
    <t>735192923R00</t>
  </si>
  <si>
    <t>Ostatní opravy otopných těles zpětná montáž otopných těles panelových_x000D_
 dvouřadých, do 150 mm</t>
  </si>
  <si>
    <t>998735201R00</t>
  </si>
  <si>
    <t>Přesun hmot pro otopná tělesa v objektech výšky do 6 m</t>
  </si>
  <si>
    <t>771101210RT1</t>
  </si>
  <si>
    <t>Příprava podkladu pod dlažby penetrace podkladu pod dlažby</t>
  </si>
  <si>
    <t>800-771</t>
  </si>
  <si>
    <t>B0.26a : ((3,48+2,35)*2-0,90)*0,10</t>
  </si>
  <si>
    <t>B0.26b : ((1,39+1,43)*2-0,80+0,79+0,75+0,60+0,97-0,90-0,90)*0,10</t>
  </si>
  <si>
    <t>B0.26c : ((1,94+1,43)*2-0,90)*0,10</t>
  </si>
  <si>
    <t>771475014RU7</t>
  </si>
  <si>
    <t>Montáž soklíků z dlaždic keramických výšky 100 mm, soklíků vodorovných, kladených do flexibilního tmele</t>
  </si>
  <si>
    <t>771479001R00</t>
  </si>
  <si>
    <t>Řezání dlaždic pro soklíky</t>
  </si>
  <si>
    <t>597623142R</t>
  </si>
  <si>
    <t>dlažba keramická š = 298 mm; l = 298 mm; h = 8,0 mm; pro interiér; barva šedá; mat; PEI 4</t>
  </si>
  <si>
    <t>SPCM</t>
  </si>
  <si>
    <t>Specifikace</t>
  </si>
  <si>
    <t>POL3_</t>
  </si>
  <si>
    <t>22,75*0,10</t>
  </si>
  <si>
    <t>Koeficient: 0,10</t>
  </si>
  <si>
    <t>998771201R00</t>
  </si>
  <si>
    <t>Přesun hmot pro podlahy z dlaždic v objektech výšky do 6 m</t>
  </si>
  <si>
    <t>50 m vodorovně</t>
  </si>
  <si>
    <t>M2101T00</t>
  </si>
  <si>
    <t>Elektroinstalace - viz rozpočet specialisty</t>
  </si>
  <si>
    <t>soubor</t>
  </si>
  <si>
    <t>979011221R00</t>
  </si>
  <si>
    <t>Svislá doprava suti a vybouraných hmot nošením za prvé podlaží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</si>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</sst>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gEa3hg9D58j4Ej2VqFyNQf46LUBZwIrhI3n9CjBIf2ksw2Gt9fPtJH5P5bQ+eWw/Jfcd7Zy6nAIz36WMuqVGRQ==" saltValue="5EtmKh64lMuFgA1ZH0p23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2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2488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SUMIF(F50:F60,A16,I50:I60)+SUMIF(F50:F60,"PSU",I50:I60)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SUMIF(F50:F60,A17,I50:I60)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SUMIF(F50:F60,A18,I50:I60)</f>
        <v>0</v>
      </c>
      <c r="J18" s="85"/>
    </row>
    <row r="19" spans="1:10" ht="23.25" customHeight="1" x14ac:dyDescent="0.2">
      <c r="A19" s="198" t="s">
        <v>84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SUMIF(F50:F60,A19,I50:I60)</f>
        <v>0</v>
      </c>
      <c r="J19" s="85"/>
    </row>
    <row r="20" spans="1:10" ht="23.25" customHeight="1" x14ac:dyDescent="0.2">
      <c r="A20" s="198" t="s">
        <v>85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SUMIF(F50:F60,A20,I50:I60)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57</v>
      </c>
      <c r="C39" s="150"/>
      <c r="D39" s="150"/>
      <c r="E39" s="150"/>
      <c r="F39" s="151">
        <f>'SO 01 D3 Pol'!AE132</f>
        <v>0</v>
      </c>
      <c r="G39" s="152">
        <f>'SO 01 D3 Pol'!AF132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58</v>
      </c>
      <c r="D40" s="156"/>
      <c r="E40" s="156"/>
      <c r="F40" s="157"/>
      <c r="G40" s="158"/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'SO 01 D3 Pol'!AE132</f>
        <v>0</v>
      </c>
      <c r="G41" s="158">
        <f>'SO 01 D3 Pol'!AF132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'SO 01 D3 Pol'!AE132</f>
        <v>0</v>
      </c>
      <c r="G42" s="153">
        <f>'SO 01 D3 Pol'!AF132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59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61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62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24</v>
      </c>
      <c r="G50" s="195"/>
      <c r="H50" s="195"/>
      <c r="I50" s="195">
        <f>'SO 01 D3 Pol'!G8</f>
        <v>0</v>
      </c>
      <c r="J50" s="192" t="str">
        <f>IF(I61=0,"",I50/I61*100)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24</v>
      </c>
      <c r="G51" s="195"/>
      <c r="H51" s="195"/>
      <c r="I51" s="195">
        <f>'SO 01 D3 Pol'!G63</f>
        <v>0</v>
      </c>
      <c r="J51" s="192" t="str">
        <f>IF(I61=0,"",I51/I61*100)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24</v>
      </c>
      <c r="G52" s="195"/>
      <c r="H52" s="195"/>
      <c r="I52" s="195">
        <f>'SO 01 D3 Pol'!G69</f>
        <v>0</v>
      </c>
      <c r="J52" s="192" t="str">
        <f>IF(I61=0,"",I52/I61*100)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24</v>
      </c>
      <c r="G53" s="195"/>
      <c r="H53" s="195"/>
      <c r="I53" s="195">
        <f>'SO 01 D3 Pol'!G74</f>
        <v>0</v>
      </c>
      <c r="J53" s="192" t="str">
        <f>IF(I61=0,"",I53/I61*100)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24</v>
      </c>
      <c r="G54" s="195"/>
      <c r="H54" s="195"/>
      <c r="I54" s="195">
        <f>'SO 01 D3 Pol'!G88</f>
        <v>0</v>
      </c>
      <c r="J54" s="192" t="str">
        <f>IF(I61=0,"",I54/I61*100)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25</v>
      </c>
      <c r="G55" s="195"/>
      <c r="H55" s="195"/>
      <c r="I55" s="195">
        <f>'SO 01 D3 Pol'!G91</f>
        <v>0</v>
      </c>
      <c r="J55" s="192" t="str">
        <f>IF(I61=0,"",I55/I61*100)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25</v>
      </c>
      <c r="G56" s="195"/>
      <c r="H56" s="195"/>
      <c r="I56" s="195">
        <f>'SO 01 D3 Pol'!G95</f>
        <v>0</v>
      </c>
      <c r="J56" s="192" t="str">
        <f>IF(I61=0,"",I56/I61*100)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25</v>
      </c>
      <c r="G57" s="195"/>
      <c r="H57" s="195"/>
      <c r="I57" s="195">
        <f>'SO 01 D3 Pol'!G99</f>
        <v>0</v>
      </c>
      <c r="J57" s="192" t="str">
        <f>IF(I61=0,"",I57/I61*100)</f>
        <v/>
      </c>
    </row>
    <row r="58" spans="1:10" ht="36.75" customHeight="1" x14ac:dyDescent="0.2">
      <c r="A58" s="181"/>
      <c r="B58" s="186" t="s">
        <v>79</v>
      </c>
      <c r="C58" s="187" t="s">
        <v>80</v>
      </c>
      <c r="D58" s="188"/>
      <c r="E58" s="188"/>
      <c r="F58" s="194" t="s">
        <v>26</v>
      </c>
      <c r="G58" s="195"/>
      <c r="H58" s="195"/>
      <c r="I58" s="195">
        <f>'SO 01 D3 Pol'!G114</f>
        <v>0</v>
      </c>
      <c r="J58" s="192" t="str">
        <f>IF(I61=0,"",I58/I61*100)</f>
        <v/>
      </c>
    </row>
    <row r="59" spans="1:10" ht="36.75" customHeight="1" x14ac:dyDescent="0.2">
      <c r="A59" s="181"/>
      <c r="B59" s="186" t="s">
        <v>81</v>
      </c>
      <c r="C59" s="187" t="s">
        <v>82</v>
      </c>
      <c r="D59" s="188"/>
      <c r="E59" s="188"/>
      <c r="F59" s="194" t="s">
        <v>83</v>
      </c>
      <c r="G59" s="195"/>
      <c r="H59" s="195"/>
      <c r="I59" s="195">
        <f>'SO 01 D3 Pol'!G116</f>
        <v>0</v>
      </c>
      <c r="J59" s="192" t="str">
        <f>IF(I61=0,"",I59/I61*100)</f>
        <v/>
      </c>
    </row>
    <row r="60" spans="1:10" ht="36.75" customHeight="1" x14ac:dyDescent="0.2">
      <c r="A60" s="181"/>
      <c r="B60" s="186" t="s">
        <v>84</v>
      </c>
      <c r="C60" s="187" t="s">
        <v>27</v>
      </c>
      <c r="D60" s="188"/>
      <c r="E60" s="188"/>
      <c r="F60" s="194" t="s">
        <v>84</v>
      </c>
      <c r="G60" s="195"/>
      <c r="H60" s="195"/>
      <c r="I60" s="195">
        <f>'SO 01 D3 Pol'!G124</f>
        <v>0</v>
      </c>
      <c r="J60" s="192" t="str">
        <f>IF(I61=0,"",I60/I61*100)</f>
        <v/>
      </c>
    </row>
    <row r="61" spans="1:10" ht="25.5" customHeight="1" x14ac:dyDescent="0.2">
      <c r="A61" s="182"/>
      <c r="B61" s="189" t="s">
        <v>1</v>
      </c>
      <c r="C61" s="190"/>
      <c r="D61" s="191"/>
      <c r="E61" s="191"/>
      <c r="F61" s="196"/>
      <c r="G61" s="197"/>
      <c r="H61" s="197"/>
      <c r="I61" s="197">
        <f>SUM(I50:I60)</f>
        <v>0</v>
      </c>
      <c r="J61" s="193">
        <f>SUM(J50:J60)</f>
        <v>0</v>
      </c>
    </row>
    <row r="62" spans="1:10" x14ac:dyDescent="0.2">
      <c r="F62" s="137"/>
      <c r="G62" s="137"/>
      <c r="H62" s="137"/>
      <c r="I62" s="137"/>
      <c r="J62" s="138"/>
    </row>
    <row r="63" spans="1:10" x14ac:dyDescent="0.2">
      <c r="F63" s="137"/>
      <c r="G63" s="137"/>
      <c r="H63" s="137"/>
      <c r="I63" s="137"/>
      <c r="J63" s="138"/>
    </row>
    <row r="64" spans="1:10" x14ac:dyDescent="0.2">
      <c r="F64" s="137"/>
      <c r="G64" s="137"/>
      <c r="H64" s="137"/>
      <c r="I64" s="137"/>
      <c r="J64" s="138"/>
    </row>
  </sheetData>
  <sheetProtection algorithmName="SHA-512" hashValue="14xg6PjAMhHCZMNQ8evs1/T9kOYp+XKDng9gVesHW9YbkZVlwrYplbQGBu5LCRm7x34Lqh6m1d7fTuiUCKHrsQ==" saltValue="GgbkBsiPm26DM5MMXDpbY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cVUOmFYWpzrbabe2CkggMDDB/lzYphgKdjcZynleHbyPzvY0LcFQfrd8AHxBT3+uZYRxI6wLw+JXp8OD+WGj8Q==" saltValue="a+bkVIfX9RU52CWhZsa3/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FD9C6-FFC0-4211-A649-E4DD7EBF08B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86</v>
      </c>
      <c r="B1" s="199"/>
      <c r="C1" s="199"/>
      <c r="D1" s="199"/>
      <c r="E1" s="199"/>
      <c r="F1" s="199"/>
      <c r="G1" s="199"/>
      <c r="AG1" t="s">
        <v>87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88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88</v>
      </c>
      <c r="AG3" t="s">
        <v>89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90</v>
      </c>
    </row>
    <row r="5" spans="1:60" x14ac:dyDescent="0.2">
      <c r="D5" s="10"/>
    </row>
    <row r="6" spans="1:60" ht="38.25" x14ac:dyDescent="0.2">
      <c r="A6" s="210" t="s">
        <v>91</v>
      </c>
      <c r="B6" s="212" t="s">
        <v>92</v>
      </c>
      <c r="C6" s="212" t="s">
        <v>93</v>
      </c>
      <c r="D6" s="211" t="s">
        <v>94</v>
      </c>
      <c r="E6" s="210" t="s">
        <v>95</v>
      </c>
      <c r="F6" s="209" t="s">
        <v>96</v>
      </c>
      <c r="G6" s="210" t="s">
        <v>29</v>
      </c>
      <c r="H6" s="213" t="s">
        <v>30</v>
      </c>
      <c r="I6" s="213" t="s">
        <v>97</v>
      </c>
      <c r="J6" s="213" t="s">
        <v>31</v>
      </c>
      <c r="K6" s="213" t="s">
        <v>98</v>
      </c>
      <c r="L6" s="213" t="s">
        <v>99</v>
      </c>
      <c r="M6" s="213" t="s">
        <v>100</v>
      </c>
      <c r="N6" s="213" t="s">
        <v>101</v>
      </c>
      <c r="O6" s="213" t="s">
        <v>102</v>
      </c>
      <c r="P6" s="213" t="s">
        <v>103</v>
      </c>
      <c r="Q6" s="213" t="s">
        <v>104</v>
      </c>
      <c r="R6" s="213" t="s">
        <v>105</v>
      </c>
      <c r="S6" s="213" t="s">
        <v>106</v>
      </c>
      <c r="T6" s="213" t="s">
        <v>107</v>
      </c>
      <c r="U6" s="213" t="s">
        <v>108</v>
      </c>
      <c r="V6" s="213" t="s">
        <v>109</v>
      </c>
      <c r="W6" s="213" t="s">
        <v>110</v>
      </c>
      <c r="X6" s="213" t="s">
        <v>111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31" t="s">
        <v>112</v>
      </c>
      <c r="B8" s="232" t="s">
        <v>63</v>
      </c>
      <c r="C8" s="257" t="s">
        <v>64</v>
      </c>
      <c r="D8" s="233"/>
      <c r="E8" s="234"/>
      <c r="F8" s="235"/>
      <c r="G8" s="235">
        <f>SUMIF(AG9:AG62,"&lt;&gt;NOR",G9:G62)</f>
        <v>0</v>
      </c>
      <c r="H8" s="235"/>
      <c r="I8" s="235">
        <f>SUM(I9:I62)</f>
        <v>0</v>
      </c>
      <c r="J8" s="235"/>
      <c r="K8" s="235">
        <f>SUM(K9:K62)</f>
        <v>0</v>
      </c>
      <c r="L8" s="235"/>
      <c r="M8" s="235">
        <f>SUM(M9:M62)</f>
        <v>0</v>
      </c>
      <c r="N8" s="235"/>
      <c r="O8" s="235">
        <f>SUM(O9:O62)</f>
        <v>1.81</v>
      </c>
      <c r="P8" s="235"/>
      <c r="Q8" s="235">
        <f>SUM(Q9:Q62)</f>
        <v>0</v>
      </c>
      <c r="R8" s="235"/>
      <c r="S8" s="235"/>
      <c r="T8" s="236"/>
      <c r="U8" s="230"/>
      <c r="V8" s="230">
        <f>SUM(V9:V62)</f>
        <v>53.980000000000004</v>
      </c>
      <c r="W8" s="230"/>
      <c r="X8" s="230"/>
      <c r="AG8" t="s">
        <v>113</v>
      </c>
    </row>
    <row r="9" spans="1:60" ht="22.5" outlineLevel="1" x14ac:dyDescent="0.2">
      <c r="A9" s="237">
        <v>1</v>
      </c>
      <c r="B9" s="238" t="s">
        <v>114</v>
      </c>
      <c r="C9" s="258" t="s">
        <v>115</v>
      </c>
      <c r="D9" s="239" t="s">
        <v>116</v>
      </c>
      <c r="E9" s="240">
        <v>5.94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3.6999999999999999E-4</v>
      </c>
      <c r="O9" s="242">
        <f>ROUND(E9*N9,2)</f>
        <v>0</v>
      </c>
      <c r="P9" s="242">
        <v>0</v>
      </c>
      <c r="Q9" s="242">
        <f>ROUND(E9*P9,2)</f>
        <v>0</v>
      </c>
      <c r="R9" s="242" t="s">
        <v>117</v>
      </c>
      <c r="S9" s="242" t="s">
        <v>118</v>
      </c>
      <c r="T9" s="243" t="s">
        <v>118</v>
      </c>
      <c r="U9" s="224">
        <v>0.75</v>
      </c>
      <c r="V9" s="224">
        <f>ROUND(E9*U9,2)</f>
        <v>4.46</v>
      </c>
      <c r="W9" s="224"/>
      <c r="X9" s="224" t="s">
        <v>119</v>
      </c>
      <c r="Y9" s="214"/>
      <c r="Z9" s="214"/>
      <c r="AA9" s="214"/>
      <c r="AB9" s="214"/>
      <c r="AC9" s="214"/>
      <c r="AD9" s="214"/>
      <c r="AE9" s="214"/>
      <c r="AF9" s="214"/>
      <c r="AG9" s="214" t="s">
        <v>120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21"/>
      <c r="B10" s="222"/>
      <c r="C10" s="259" t="s">
        <v>121</v>
      </c>
      <c r="D10" s="245"/>
      <c r="E10" s="245"/>
      <c r="F10" s="245"/>
      <c r="G10" s="245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4"/>
      <c r="Z10" s="214"/>
      <c r="AA10" s="214"/>
      <c r="AB10" s="214"/>
      <c r="AC10" s="214"/>
      <c r="AD10" s="214"/>
      <c r="AE10" s="214"/>
      <c r="AF10" s="214"/>
      <c r="AG10" s="214" t="s">
        <v>122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4" t="str">
        <f>C10</f>
        <v>Vyvrtání otvorů 10 ks/m, vyčištění vrtu od hrubých nečistot, zaplnění otvorů injektážní pastou. Aplikace tlakovou pistolí. Uzavření vyplněných otvorů těsnicí maltou.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60" t="s">
        <v>123</v>
      </c>
      <c r="D11" s="226"/>
      <c r="E11" s="227">
        <v>3.98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4"/>
      <c r="Z11" s="214"/>
      <c r="AA11" s="214"/>
      <c r="AB11" s="214"/>
      <c r="AC11" s="214"/>
      <c r="AD11" s="214"/>
      <c r="AE11" s="214"/>
      <c r="AF11" s="214"/>
      <c r="AG11" s="214" t="s">
        <v>124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60" t="s">
        <v>125</v>
      </c>
      <c r="D12" s="226"/>
      <c r="E12" s="227">
        <v>1.96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4"/>
      <c r="Z12" s="214"/>
      <c r="AA12" s="214"/>
      <c r="AB12" s="214"/>
      <c r="AC12" s="214"/>
      <c r="AD12" s="214"/>
      <c r="AE12" s="214"/>
      <c r="AF12" s="214"/>
      <c r="AG12" s="214" t="s">
        <v>124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7">
        <v>2</v>
      </c>
      <c r="B13" s="238" t="s">
        <v>126</v>
      </c>
      <c r="C13" s="258" t="s">
        <v>127</v>
      </c>
      <c r="D13" s="239" t="s">
        <v>116</v>
      </c>
      <c r="E13" s="240">
        <v>3.78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2">
        <v>8.4999999999999995E-4</v>
      </c>
      <c r="O13" s="242">
        <f>ROUND(E13*N13,2)</f>
        <v>0</v>
      </c>
      <c r="P13" s="242">
        <v>0</v>
      </c>
      <c r="Q13" s="242">
        <f>ROUND(E13*P13,2)</f>
        <v>0</v>
      </c>
      <c r="R13" s="242"/>
      <c r="S13" s="242" t="s">
        <v>128</v>
      </c>
      <c r="T13" s="243" t="s">
        <v>129</v>
      </c>
      <c r="U13" s="224">
        <v>0.77</v>
      </c>
      <c r="V13" s="224">
        <f>ROUND(E13*U13,2)</f>
        <v>2.91</v>
      </c>
      <c r="W13" s="224"/>
      <c r="X13" s="224" t="s">
        <v>119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21"/>
      <c r="B14" s="222"/>
      <c r="C14" s="259" t="s">
        <v>121</v>
      </c>
      <c r="D14" s="245"/>
      <c r="E14" s="245"/>
      <c r="F14" s="245"/>
      <c r="G14" s="245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4"/>
      <c r="Z14" s="214"/>
      <c r="AA14" s="214"/>
      <c r="AB14" s="214"/>
      <c r="AC14" s="214"/>
      <c r="AD14" s="214"/>
      <c r="AE14" s="214"/>
      <c r="AF14" s="214"/>
      <c r="AG14" s="214" t="s">
        <v>122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4" t="str">
        <f>C14</f>
        <v>Vyvrtání otvorů 10 ks/m, vyčištění vrtu od hrubých nečistot, zaplnění otvorů injektážní pastou. Aplikace tlakovou pistolí. Uzavření vyplněných otvorů těsnicí maltou.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60" t="s">
        <v>130</v>
      </c>
      <c r="D15" s="226"/>
      <c r="E15" s="227">
        <v>2.35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4"/>
      <c r="Z15" s="214"/>
      <c r="AA15" s="214"/>
      <c r="AB15" s="214"/>
      <c r="AC15" s="214"/>
      <c r="AD15" s="214"/>
      <c r="AE15" s="214"/>
      <c r="AF15" s="214"/>
      <c r="AG15" s="214" t="s">
        <v>124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60" t="s">
        <v>131</v>
      </c>
      <c r="D16" s="226"/>
      <c r="E16" s="227">
        <v>1.43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14"/>
      <c r="Z16" s="214"/>
      <c r="AA16" s="214"/>
      <c r="AB16" s="214"/>
      <c r="AC16" s="214"/>
      <c r="AD16" s="214"/>
      <c r="AE16" s="214"/>
      <c r="AF16" s="214"/>
      <c r="AG16" s="214" t="s">
        <v>124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7">
        <v>3</v>
      </c>
      <c r="B17" s="238" t="s">
        <v>132</v>
      </c>
      <c r="C17" s="258" t="s">
        <v>133</v>
      </c>
      <c r="D17" s="239" t="s">
        <v>116</v>
      </c>
      <c r="E17" s="240">
        <v>3.89</v>
      </c>
      <c r="F17" s="241"/>
      <c r="G17" s="242">
        <f>ROUND(E17*F17,2)</f>
        <v>0</v>
      </c>
      <c r="H17" s="241"/>
      <c r="I17" s="242">
        <f>ROUND(E17*H17,2)</f>
        <v>0</v>
      </c>
      <c r="J17" s="241"/>
      <c r="K17" s="242">
        <f>ROUND(E17*J17,2)</f>
        <v>0</v>
      </c>
      <c r="L17" s="242">
        <v>21</v>
      </c>
      <c r="M17" s="242">
        <f>G17*(1+L17/100)</f>
        <v>0</v>
      </c>
      <c r="N17" s="242">
        <v>1.1000000000000001E-3</v>
      </c>
      <c r="O17" s="242">
        <f>ROUND(E17*N17,2)</f>
        <v>0</v>
      </c>
      <c r="P17" s="242">
        <v>0</v>
      </c>
      <c r="Q17" s="242">
        <f>ROUND(E17*P17,2)</f>
        <v>0</v>
      </c>
      <c r="R17" s="242"/>
      <c r="S17" s="242" t="s">
        <v>128</v>
      </c>
      <c r="T17" s="243" t="s">
        <v>129</v>
      </c>
      <c r="U17" s="224">
        <v>0.77</v>
      </c>
      <c r="V17" s="224">
        <f>ROUND(E17*U17,2)</f>
        <v>3</v>
      </c>
      <c r="W17" s="224"/>
      <c r="X17" s="224" t="s">
        <v>119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120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21"/>
      <c r="B18" s="222"/>
      <c r="C18" s="259" t="s">
        <v>121</v>
      </c>
      <c r="D18" s="245"/>
      <c r="E18" s="245"/>
      <c r="F18" s="245"/>
      <c r="G18" s="245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4"/>
      <c r="Z18" s="214"/>
      <c r="AA18" s="214"/>
      <c r="AB18" s="214"/>
      <c r="AC18" s="214"/>
      <c r="AD18" s="214"/>
      <c r="AE18" s="214"/>
      <c r="AF18" s="214"/>
      <c r="AG18" s="214" t="s">
        <v>122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4" t="str">
        <f>C18</f>
        <v>Vyvrtání otvorů 10 ks/m, vyčištění vrtu od hrubých nečistot, zaplnění otvorů injektážní pastou. Aplikace tlakovou pistolí. Uzavření vyplněných otvorů těsnicí maltou.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60" t="s">
        <v>134</v>
      </c>
      <c r="D19" s="226"/>
      <c r="E19" s="227">
        <v>1.05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4"/>
      <c r="Z19" s="214"/>
      <c r="AA19" s="214"/>
      <c r="AB19" s="214"/>
      <c r="AC19" s="214"/>
      <c r="AD19" s="214"/>
      <c r="AE19" s="214"/>
      <c r="AF19" s="214"/>
      <c r="AG19" s="214" t="s">
        <v>124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21"/>
      <c r="B20" s="222"/>
      <c r="C20" s="260" t="s">
        <v>135</v>
      </c>
      <c r="D20" s="226"/>
      <c r="E20" s="227">
        <v>0.9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4"/>
      <c r="Z20" s="214"/>
      <c r="AA20" s="214"/>
      <c r="AB20" s="214"/>
      <c r="AC20" s="214"/>
      <c r="AD20" s="214"/>
      <c r="AE20" s="214"/>
      <c r="AF20" s="214"/>
      <c r="AG20" s="214" t="s">
        <v>124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60" t="s">
        <v>136</v>
      </c>
      <c r="D21" s="226"/>
      <c r="E21" s="227">
        <v>1.94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4"/>
      <c r="Z21" s="214"/>
      <c r="AA21" s="214"/>
      <c r="AB21" s="214"/>
      <c r="AC21" s="214"/>
      <c r="AD21" s="214"/>
      <c r="AE21" s="214"/>
      <c r="AF21" s="214"/>
      <c r="AG21" s="214" t="s">
        <v>124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7">
        <v>4</v>
      </c>
      <c r="B22" s="238" t="s">
        <v>137</v>
      </c>
      <c r="C22" s="258" t="s">
        <v>138</v>
      </c>
      <c r="D22" s="239" t="s">
        <v>116</v>
      </c>
      <c r="E22" s="240">
        <v>3.48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2">
        <v>1.24E-3</v>
      </c>
      <c r="O22" s="242">
        <f>ROUND(E22*N22,2)</f>
        <v>0</v>
      </c>
      <c r="P22" s="242">
        <v>0</v>
      </c>
      <c r="Q22" s="242">
        <f>ROUND(E22*P22,2)</f>
        <v>0</v>
      </c>
      <c r="R22" s="242"/>
      <c r="S22" s="242" t="s">
        <v>128</v>
      </c>
      <c r="T22" s="243" t="s">
        <v>129</v>
      </c>
      <c r="U22" s="224">
        <v>0.77</v>
      </c>
      <c r="V22" s="224">
        <f>ROUND(E22*U22,2)</f>
        <v>2.68</v>
      </c>
      <c r="W22" s="224"/>
      <c r="X22" s="224" t="s">
        <v>119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120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21"/>
      <c r="B23" s="222"/>
      <c r="C23" s="259" t="s">
        <v>121</v>
      </c>
      <c r="D23" s="245"/>
      <c r="E23" s="245"/>
      <c r="F23" s="245"/>
      <c r="G23" s="245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4"/>
      <c r="Z23" s="214"/>
      <c r="AA23" s="214"/>
      <c r="AB23" s="214"/>
      <c r="AC23" s="214"/>
      <c r="AD23" s="214"/>
      <c r="AE23" s="214"/>
      <c r="AF23" s="214"/>
      <c r="AG23" s="214" t="s">
        <v>122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44" t="str">
        <f>C23</f>
        <v>Vyvrtání otvorů 10 ks/m, vyčištění vrtu od hrubých nečistot, zaplnění otvorů injektážní pastou. Aplikace tlakovou pistolí. Uzavření vyplněných otvorů těsnicí maltou.</v>
      </c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21"/>
      <c r="B24" s="222"/>
      <c r="C24" s="260" t="s">
        <v>139</v>
      </c>
      <c r="D24" s="226"/>
      <c r="E24" s="227">
        <v>3.48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4"/>
      <c r="Z24" s="214"/>
      <c r="AA24" s="214"/>
      <c r="AB24" s="214"/>
      <c r="AC24" s="214"/>
      <c r="AD24" s="214"/>
      <c r="AE24" s="214"/>
      <c r="AF24" s="214"/>
      <c r="AG24" s="214" t="s">
        <v>124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7">
        <v>5</v>
      </c>
      <c r="B25" s="238" t="s">
        <v>140</v>
      </c>
      <c r="C25" s="258" t="s">
        <v>141</v>
      </c>
      <c r="D25" s="239" t="s">
        <v>142</v>
      </c>
      <c r="E25" s="240">
        <v>11.475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2">
        <v>5.0000000000000001E-4</v>
      </c>
      <c r="O25" s="242">
        <f>ROUND(E25*N25,2)</f>
        <v>0.01</v>
      </c>
      <c r="P25" s="242">
        <v>0</v>
      </c>
      <c r="Q25" s="242">
        <f>ROUND(E25*P25,2)</f>
        <v>0</v>
      </c>
      <c r="R25" s="242"/>
      <c r="S25" s="242" t="s">
        <v>128</v>
      </c>
      <c r="T25" s="243" t="s">
        <v>129</v>
      </c>
      <c r="U25" s="224">
        <v>9.6000000000000002E-2</v>
      </c>
      <c r="V25" s="224">
        <f>ROUND(E25*U25,2)</f>
        <v>1.1000000000000001</v>
      </c>
      <c r="W25" s="224"/>
      <c r="X25" s="224" t="s">
        <v>119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120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60" t="s">
        <v>143</v>
      </c>
      <c r="D26" s="226"/>
      <c r="E26" s="227">
        <v>5.83</v>
      </c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14"/>
      <c r="Z26" s="214"/>
      <c r="AA26" s="214"/>
      <c r="AB26" s="214"/>
      <c r="AC26" s="214"/>
      <c r="AD26" s="214"/>
      <c r="AE26" s="214"/>
      <c r="AF26" s="214"/>
      <c r="AG26" s="214" t="s">
        <v>124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60" t="s">
        <v>144</v>
      </c>
      <c r="D27" s="226"/>
      <c r="E27" s="227">
        <v>-0.45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4"/>
      <c r="Z27" s="214"/>
      <c r="AA27" s="214"/>
      <c r="AB27" s="214"/>
      <c r="AC27" s="214"/>
      <c r="AD27" s="214"/>
      <c r="AE27" s="214"/>
      <c r="AF27" s="214"/>
      <c r="AG27" s="214" t="s">
        <v>124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60" t="s">
        <v>145</v>
      </c>
      <c r="D28" s="226"/>
      <c r="E28" s="227">
        <v>4.0750000000000002</v>
      </c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14"/>
      <c r="Z28" s="214"/>
      <c r="AA28" s="214"/>
      <c r="AB28" s="214"/>
      <c r="AC28" s="214"/>
      <c r="AD28" s="214"/>
      <c r="AE28" s="214"/>
      <c r="AF28" s="214"/>
      <c r="AG28" s="214" t="s">
        <v>124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60" t="s">
        <v>146</v>
      </c>
      <c r="D29" s="226"/>
      <c r="E29" s="227">
        <v>-0.9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14"/>
      <c r="Z29" s="214"/>
      <c r="AA29" s="214"/>
      <c r="AB29" s="214"/>
      <c r="AC29" s="214"/>
      <c r="AD29" s="214"/>
      <c r="AE29" s="214"/>
      <c r="AF29" s="214"/>
      <c r="AG29" s="214" t="s">
        <v>124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60" t="s">
        <v>147</v>
      </c>
      <c r="D30" s="226"/>
      <c r="E30" s="227">
        <v>3.37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4"/>
      <c r="Z30" s="214"/>
      <c r="AA30" s="214"/>
      <c r="AB30" s="214"/>
      <c r="AC30" s="214"/>
      <c r="AD30" s="214"/>
      <c r="AE30" s="214"/>
      <c r="AF30" s="214"/>
      <c r="AG30" s="214" t="s">
        <v>124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21"/>
      <c r="B31" s="222"/>
      <c r="C31" s="260" t="s">
        <v>144</v>
      </c>
      <c r="D31" s="226"/>
      <c r="E31" s="227">
        <v>-0.45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4"/>
      <c r="Z31" s="214"/>
      <c r="AA31" s="214"/>
      <c r="AB31" s="214"/>
      <c r="AC31" s="214"/>
      <c r="AD31" s="214"/>
      <c r="AE31" s="214"/>
      <c r="AF31" s="214"/>
      <c r="AG31" s="214" t="s">
        <v>124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7">
        <v>6</v>
      </c>
      <c r="B32" s="238" t="s">
        <v>148</v>
      </c>
      <c r="C32" s="258" t="s">
        <v>149</v>
      </c>
      <c r="D32" s="239" t="s">
        <v>142</v>
      </c>
      <c r="E32" s="240">
        <v>11.475</v>
      </c>
      <c r="F32" s="241"/>
      <c r="G32" s="242">
        <f>ROUND(E32*F32,2)</f>
        <v>0</v>
      </c>
      <c r="H32" s="241"/>
      <c r="I32" s="242">
        <f>ROUND(E32*H32,2)</f>
        <v>0</v>
      </c>
      <c r="J32" s="241"/>
      <c r="K32" s="242">
        <f>ROUND(E32*J32,2)</f>
        <v>0</v>
      </c>
      <c r="L32" s="242">
        <v>21</v>
      </c>
      <c r="M32" s="242">
        <f>G32*(1+L32/100)</f>
        <v>0</v>
      </c>
      <c r="N32" s="242">
        <v>1.6000000000000001E-3</v>
      </c>
      <c r="O32" s="242">
        <f>ROUND(E32*N32,2)</f>
        <v>0.02</v>
      </c>
      <c r="P32" s="242">
        <v>0</v>
      </c>
      <c r="Q32" s="242">
        <f>ROUND(E32*P32,2)</f>
        <v>0</v>
      </c>
      <c r="R32" s="242"/>
      <c r="S32" s="242" t="s">
        <v>128</v>
      </c>
      <c r="T32" s="243" t="s">
        <v>129</v>
      </c>
      <c r="U32" s="224">
        <v>0.23</v>
      </c>
      <c r="V32" s="224">
        <f>ROUND(E32*U32,2)</f>
        <v>2.64</v>
      </c>
      <c r="W32" s="224"/>
      <c r="X32" s="224" t="s">
        <v>119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120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60" t="s">
        <v>150</v>
      </c>
      <c r="D33" s="226"/>
      <c r="E33" s="227">
        <v>11.475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14"/>
      <c r="Z33" s="214"/>
      <c r="AA33" s="214"/>
      <c r="AB33" s="214"/>
      <c r="AC33" s="214"/>
      <c r="AD33" s="214"/>
      <c r="AE33" s="214"/>
      <c r="AF33" s="214"/>
      <c r="AG33" s="214" t="s">
        <v>124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37">
        <v>7</v>
      </c>
      <c r="B34" s="238" t="s">
        <v>151</v>
      </c>
      <c r="C34" s="258" t="s">
        <v>152</v>
      </c>
      <c r="D34" s="239" t="s">
        <v>142</v>
      </c>
      <c r="E34" s="240">
        <v>11.475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2">
        <v>1.4999999999999999E-2</v>
      </c>
      <c r="O34" s="242">
        <f>ROUND(E34*N34,2)</f>
        <v>0.17</v>
      </c>
      <c r="P34" s="242">
        <v>0</v>
      </c>
      <c r="Q34" s="242">
        <f>ROUND(E34*P34,2)</f>
        <v>0</v>
      </c>
      <c r="R34" s="242"/>
      <c r="S34" s="242" t="s">
        <v>128</v>
      </c>
      <c r="T34" s="243" t="s">
        <v>129</v>
      </c>
      <c r="U34" s="224">
        <v>0.252</v>
      </c>
      <c r="V34" s="224">
        <f>ROUND(E34*U34,2)</f>
        <v>2.89</v>
      </c>
      <c r="W34" s="224"/>
      <c r="X34" s="224" t="s">
        <v>119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120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60" t="s">
        <v>150</v>
      </c>
      <c r="D35" s="226"/>
      <c r="E35" s="227">
        <v>11.475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4"/>
      <c r="Z35" s="214"/>
      <c r="AA35" s="214"/>
      <c r="AB35" s="214"/>
      <c r="AC35" s="214"/>
      <c r="AD35" s="214"/>
      <c r="AE35" s="214"/>
      <c r="AF35" s="214"/>
      <c r="AG35" s="214" t="s">
        <v>124</v>
      </c>
      <c r="AH35" s="214">
        <v>5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37">
        <v>8</v>
      </c>
      <c r="B36" s="238" t="s">
        <v>153</v>
      </c>
      <c r="C36" s="258" t="s">
        <v>154</v>
      </c>
      <c r="D36" s="239" t="s">
        <v>142</v>
      </c>
      <c r="E36" s="240">
        <v>11.475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2">
        <v>3.2000000000000002E-3</v>
      </c>
      <c r="O36" s="242">
        <f>ROUND(E36*N36,2)</f>
        <v>0.04</v>
      </c>
      <c r="P36" s="242">
        <v>0</v>
      </c>
      <c r="Q36" s="242">
        <f>ROUND(E36*P36,2)</f>
        <v>0</v>
      </c>
      <c r="R36" s="242"/>
      <c r="S36" s="242" t="s">
        <v>128</v>
      </c>
      <c r="T36" s="243" t="s">
        <v>129</v>
      </c>
      <c r="U36" s="224">
        <v>0.23</v>
      </c>
      <c r="V36" s="224">
        <f>ROUND(E36*U36,2)</f>
        <v>2.64</v>
      </c>
      <c r="W36" s="224"/>
      <c r="X36" s="224" t="s">
        <v>119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120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60" t="s">
        <v>143</v>
      </c>
      <c r="D37" s="226"/>
      <c r="E37" s="227">
        <v>5.83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4"/>
      <c r="Z37" s="214"/>
      <c r="AA37" s="214"/>
      <c r="AB37" s="214"/>
      <c r="AC37" s="214"/>
      <c r="AD37" s="214"/>
      <c r="AE37" s="214"/>
      <c r="AF37" s="214"/>
      <c r="AG37" s="214" t="s">
        <v>124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60" t="s">
        <v>144</v>
      </c>
      <c r="D38" s="226"/>
      <c r="E38" s="227">
        <v>-0.45</v>
      </c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14"/>
      <c r="Z38" s="214"/>
      <c r="AA38" s="214"/>
      <c r="AB38" s="214"/>
      <c r="AC38" s="214"/>
      <c r="AD38" s="214"/>
      <c r="AE38" s="214"/>
      <c r="AF38" s="214"/>
      <c r="AG38" s="214" t="s">
        <v>124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60" t="s">
        <v>145</v>
      </c>
      <c r="D39" s="226"/>
      <c r="E39" s="227">
        <v>4.0750000000000002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4"/>
      <c r="Z39" s="214"/>
      <c r="AA39" s="214"/>
      <c r="AB39" s="214"/>
      <c r="AC39" s="214"/>
      <c r="AD39" s="214"/>
      <c r="AE39" s="214"/>
      <c r="AF39" s="214"/>
      <c r="AG39" s="214" t="s">
        <v>124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60" t="s">
        <v>146</v>
      </c>
      <c r="D40" s="226"/>
      <c r="E40" s="227">
        <v>-0.9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4"/>
      <c r="Z40" s="214"/>
      <c r="AA40" s="214"/>
      <c r="AB40" s="214"/>
      <c r="AC40" s="214"/>
      <c r="AD40" s="214"/>
      <c r="AE40" s="214"/>
      <c r="AF40" s="214"/>
      <c r="AG40" s="214" t="s">
        <v>124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60" t="s">
        <v>147</v>
      </c>
      <c r="D41" s="226"/>
      <c r="E41" s="227">
        <v>3.37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4"/>
      <c r="Z41" s="214"/>
      <c r="AA41" s="214"/>
      <c r="AB41" s="214"/>
      <c r="AC41" s="214"/>
      <c r="AD41" s="214"/>
      <c r="AE41" s="214"/>
      <c r="AF41" s="214"/>
      <c r="AG41" s="214" t="s">
        <v>124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60" t="s">
        <v>144</v>
      </c>
      <c r="D42" s="226"/>
      <c r="E42" s="227">
        <v>-0.45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14"/>
      <c r="Z42" s="214"/>
      <c r="AA42" s="214"/>
      <c r="AB42" s="214"/>
      <c r="AC42" s="214"/>
      <c r="AD42" s="214"/>
      <c r="AE42" s="214"/>
      <c r="AF42" s="214"/>
      <c r="AG42" s="214" t="s">
        <v>124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37">
        <v>9</v>
      </c>
      <c r="B43" s="238" t="s">
        <v>155</v>
      </c>
      <c r="C43" s="258" t="s">
        <v>156</v>
      </c>
      <c r="D43" s="239" t="s">
        <v>142</v>
      </c>
      <c r="E43" s="240">
        <v>22.95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2">
        <v>4.0000000000000001E-3</v>
      </c>
      <c r="O43" s="242">
        <f>ROUND(E43*N43,2)</f>
        <v>0.09</v>
      </c>
      <c r="P43" s="242">
        <v>0</v>
      </c>
      <c r="Q43" s="242">
        <f>ROUND(E43*P43,2)</f>
        <v>0</v>
      </c>
      <c r="R43" s="242"/>
      <c r="S43" s="242" t="s">
        <v>128</v>
      </c>
      <c r="T43" s="243" t="s">
        <v>129</v>
      </c>
      <c r="U43" s="224">
        <v>8.1000000000000003E-2</v>
      </c>
      <c r="V43" s="224">
        <f>ROUND(E43*U43,2)</f>
        <v>1.86</v>
      </c>
      <c r="W43" s="224"/>
      <c r="X43" s="224" t="s">
        <v>119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120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60" t="s">
        <v>157</v>
      </c>
      <c r="D44" s="226"/>
      <c r="E44" s="227">
        <v>11.66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4"/>
      <c r="Z44" s="214"/>
      <c r="AA44" s="214"/>
      <c r="AB44" s="214"/>
      <c r="AC44" s="214"/>
      <c r="AD44" s="214"/>
      <c r="AE44" s="214"/>
      <c r="AF44" s="214"/>
      <c r="AG44" s="214" t="s">
        <v>124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60" t="s">
        <v>158</v>
      </c>
      <c r="D45" s="226"/>
      <c r="E45" s="227">
        <v>-0.9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14"/>
      <c r="Z45" s="214"/>
      <c r="AA45" s="214"/>
      <c r="AB45" s="214"/>
      <c r="AC45" s="214"/>
      <c r="AD45" s="214"/>
      <c r="AE45" s="214"/>
      <c r="AF45" s="214"/>
      <c r="AG45" s="214" t="s">
        <v>124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60" t="s">
        <v>159</v>
      </c>
      <c r="D46" s="226"/>
      <c r="E46" s="227">
        <v>8.15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4"/>
      <c r="Z46" s="214"/>
      <c r="AA46" s="214"/>
      <c r="AB46" s="214"/>
      <c r="AC46" s="214"/>
      <c r="AD46" s="214"/>
      <c r="AE46" s="214"/>
      <c r="AF46" s="214"/>
      <c r="AG46" s="214" t="s">
        <v>124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60" t="s">
        <v>160</v>
      </c>
      <c r="D47" s="226"/>
      <c r="E47" s="227">
        <v>-1.8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4"/>
      <c r="Z47" s="214"/>
      <c r="AA47" s="214"/>
      <c r="AB47" s="214"/>
      <c r="AC47" s="214"/>
      <c r="AD47" s="214"/>
      <c r="AE47" s="214"/>
      <c r="AF47" s="214"/>
      <c r="AG47" s="214" t="s">
        <v>124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60" t="s">
        <v>161</v>
      </c>
      <c r="D48" s="226"/>
      <c r="E48" s="227">
        <v>6.74</v>
      </c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14"/>
      <c r="Z48" s="214"/>
      <c r="AA48" s="214"/>
      <c r="AB48" s="214"/>
      <c r="AC48" s="214"/>
      <c r="AD48" s="214"/>
      <c r="AE48" s="214"/>
      <c r="AF48" s="214"/>
      <c r="AG48" s="214" t="s">
        <v>124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60" t="s">
        <v>158</v>
      </c>
      <c r="D49" s="226"/>
      <c r="E49" s="227">
        <v>-0.9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14"/>
      <c r="Z49" s="214"/>
      <c r="AA49" s="214"/>
      <c r="AB49" s="214"/>
      <c r="AC49" s="214"/>
      <c r="AD49" s="214"/>
      <c r="AE49" s="214"/>
      <c r="AF49" s="214"/>
      <c r="AG49" s="214" t="s">
        <v>124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37">
        <v>10</v>
      </c>
      <c r="B50" s="238" t="s">
        <v>162</v>
      </c>
      <c r="C50" s="258" t="s">
        <v>163</v>
      </c>
      <c r="D50" s="239" t="s">
        <v>142</v>
      </c>
      <c r="E50" s="240">
        <v>22.95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2">
        <v>2.9499999999999998E-2</v>
      </c>
      <c r="O50" s="242">
        <f>ROUND(E50*N50,2)</f>
        <v>0.68</v>
      </c>
      <c r="P50" s="242">
        <v>0</v>
      </c>
      <c r="Q50" s="242">
        <f>ROUND(E50*P50,2)</f>
        <v>0</v>
      </c>
      <c r="R50" s="242"/>
      <c r="S50" s="242" t="s">
        <v>128</v>
      </c>
      <c r="T50" s="243" t="s">
        <v>129</v>
      </c>
      <c r="U50" s="224">
        <v>0.252</v>
      </c>
      <c r="V50" s="224">
        <f>ROUND(E50*U50,2)</f>
        <v>5.78</v>
      </c>
      <c r="W50" s="224"/>
      <c r="X50" s="224" t="s">
        <v>119</v>
      </c>
      <c r="Y50" s="214"/>
      <c r="Z50" s="214"/>
      <c r="AA50" s="214"/>
      <c r="AB50" s="214"/>
      <c r="AC50" s="214"/>
      <c r="AD50" s="214"/>
      <c r="AE50" s="214"/>
      <c r="AF50" s="214"/>
      <c r="AG50" s="214" t="s">
        <v>120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60" t="s">
        <v>164</v>
      </c>
      <c r="D51" s="226"/>
      <c r="E51" s="227">
        <v>22.95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14"/>
      <c r="Z51" s="214"/>
      <c r="AA51" s="214"/>
      <c r="AB51" s="214"/>
      <c r="AC51" s="214"/>
      <c r="AD51" s="214"/>
      <c r="AE51" s="214"/>
      <c r="AF51" s="214"/>
      <c r="AG51" s="214" t="s">
        <v>124</v>
      </c>
      <c r="AH51" s="214">
        <v>5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1" x14ac:dyDescent="0.2">
      <c r="A52" s="237">
        <v>11</v>
      </c>
      <c r="B52" s="238" t="s">
        <v>165</v>
      </c>
      <c r="C52" s="258" t="s">
        <v>166</v>
      </c>
      <c r="D52" s="239" t="s">
        <v>142</v>
      </c>
      <c r="E52" s="240">
        <v>22.95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2">
        <v>2.9499999999999998E-2</v>
      </c>
      <c r="O52" s="242">
        <f>ROUND(E52*N52,2)</f>
        <v>0.68</v>
      </c>
      <c r="P52" s="242">
        <v>0</v>
      </c>
      <c r="Q52" s="242">
        <f>ROUND(E52*P52,2)</f>
        <v>0</v>
      </c>
      <c r="R52" s="242"/>
      <c r="S52" s="242" t="s">
        <v>128</v>
      </c>
      <c r="T52" s="243" t="s">
        <v>129</v>
      </c>
      <c r="U52" s="224">
        <v>0.48</v>
      </c>
      <c r="V52" s="224">
        <f>ROUND(E52*U52,2)</f>
        <v>11.02</v>
      </c>
      <c r="W52" s="224"/>
      <c r="X52" s="224" t="s">
        <v>119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120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21"/>
      <c r="B53" s="222"/>
      <c r="C53" s="260" t="s">
        <v>164</v>
      </c>
      <c r="D53" s="226"/>
      <c r="E53" s="227">
        <v>22.95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14"/>
      <c r="Z53" s="214"/>
      <c r="AA53" s="214"/>
      <c r="AB53" s="214"/>
      <c r="AC53" s="214"/>
      <c r="AD53" s="214"/>
      <c r="AE53" s="214"/>
      <c r="AF53" s="214"/>
      <c r="AG53" s="214" t="s">
        <v>124</v>
      </c>
      <c r="AH53" s="214">
        <v>5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7">
        <v>12</v>
      </c>
      <c r="B54" s="238" t="s">
        <v>167</v>
      </c>
      <c r="C54" s="258" t="s">
        <v>168</v>
      </c>
      <c r="D54" s="239" t="s">
        <v>142</v>
      </c>
      <c r="E54" s="240">
        <v>22.95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2">
        <v>4.4000000000000003E-3</v>
      </c>
      <c r="O54" s="242">
        <f>ROUND(E54*N54,2)</f>
        <v>0.1</v>
      </c>
      <c r="P54" s="242">
        <v>0</v>
      </c>
      <c r="Q54" s="242">
        <f>ROUND(E54*P54,2)</f>
        <v>0</v>
      </c>
      <c r="R54" s="242"/>
      <c r="S54" s="242" t="s">
        <v>128</v>
      </c>
      <c r="T54" s="243" t="s">
        <v>129</v>
      </c>
      <c r="U54" s="224">
        <v>0.245</v>
      </c>
      <c r="V54" s="224">
        <f>ROUND(E54*U54,2)</f>
        <v>5.62</v>
      </c>
      <c r="W54" s="224"/>
      <c r="X54" s="224" t="s">
        <v>119</v>
      </c>
      <c r="Y54" s="214"/>
      <c r="Z54" s="214"/>
      <c r="AA54" s="214"/>
      <c r="AB54" s="214"/>
      <c r="AC54" s="214"/>
      <c r="AD54" s="214"/>
      <c r="AE54" s="214"/>
      <c r="AF54" s="214"/>
      <c r="AG54" s="214" t="s">
        <v>120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60" t="s">
        <v>164</v>
      </c>
      <c r="D55" s="226"/>
      <c r="E55" s="227">
        <v>22.95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4"/>
      <c r="Z55" s="214"/>
      <c r="AA55" s="214"/>
      <c r="AB55" s="214"/>
      <c r="AC55" s="214"/>
      <c r="AD55" s="214"/>
      <c r="AE55" s="214"/>
      <c r="AF55" s="214"/>
      <c r="AG55" s="214" t="s">
        <v>124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7">
        <v>13</v>
      </c>
      <c r="B56" s="238" t="s">
        <v>169</v>
      </c>
      <c r="C56" s="258" t="s">
        <v>170</v>
      </c>
      <c r="D56" s="239" t="s">
        <v>142</v>
      </c>
      <c r="E56" s="240">
        <v>72.378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2">
        <v>2.9E-4</v>
      </c>
      <c r="O56" s="242">
        <f>ROUND(E56*N56,2)</f>
        <v>0.02</v>
      </c>
      <c r="P56" s="242">
        <v>0</v>
      </c>
      <c r="Q56" s="242">
        <f>ROUND(E56*P56,2)</f>
        <v>0</v>
      </c>
      <c r="R56" s="242"/>
      <c r="S56" s="242" t="s">
        <v>128</v>
      </c>
      <c r="T56" s="243" t="s">
        <v>129</v>
      </c>
      <c r="U56" s="224">
        <v>0.10191</v>
      </c>
      <c r="V56" s="224">
        <f>ROUND(E56*U56,2)</f>
        <v>7.38</v>
      </c>
      <c r="W56" s="224"/>
      <c r="X56" s="224" t="s">
        <v>119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120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60" t="s">
        <v>171</v>
      </c>
      <c r="D57" s="226"/>
      <c r="E57" s="227">
        <v>34.979999999999997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4"/>
      <c r="Z57" s="214"/>
      <c r="AA57" s="214"/>
      <c r="AB57" s="214"/>
      <c r="AC57" s="214"/>
      <c r="AD57" s="214"/>
      <c r="AE57" s="214"/>
      <c r="AF57" s="214"/>
      <c r="AG57" s="214" t="s">
        <v>124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21"/>
      <c r="B58" s="222"/>
      <c r="C58" s="260" t="s">
        <v>172</v>
      </c>
      <c r="D58" s="226"/>
      <c r="E58" s="227">
        <v>-1.8180000000000001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14"/>
      <c r="Z58" s="214"/>
      <c r="AA58" s="214"/>
      <c r="AB58" s="214"/>
      <c r="AC58" s="214"/>
      <c r="AD58" s="214"/>
      <c r="AE58" s="214"/>
      <c r="AF58" s="214"/>
      <c r="AG58" s="214" t="s">
        <v>124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60" t="s">
        <v>173</v>
      </c>
      <c r="D59" s="226"/>
      <c r="E59" s="227">
        <v>24.45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4"/>
      <c r="Z59" s="214"/>
      <c r="AA59" s="214"/>
      <c r="AB59" s="214"/>
      <c r="AC59" s="214"/>
      <c r="AD59" s="214"/>
      <c r="AE59" s="214"/>
      <c r="AF59" s="214"/>
      <c r="AG59" s="214" t="s">
        <v>124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60" t="s">
        <v>174</v>
      </c>
      <c r="D60" s="226"/>
      <c r="E60" s="227">
        <v>-3.6360000000000001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14"/>
      <c r="Z60" s="214"/>
      <c r="AA60" s="214"/>
      <c r="AB60" s="214"/>
      <c r="AC60" s="214"/>
      <c r="AD60" s="214"/>
      <c r="AE60" s="214"/>
      <c r="AF60" s="214"/>
      <c r="AG60" s="214" t="s">
        <v>124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60" t="s">
        <v>175</v>
      </c>
      <c r="D61" s="226"/>
      <c r="E61" s="227">
        <v>20.22</v>
      </c>
      <c r="F61" s="224"/>
      <c r="G61" s="224"/>
      <c r="H61" s="224"/>
      <c r="I61" s="224"/>
      <c r="J61" s="224"/>
      <c r="K61" s="224"/>
      <c r="L61" s="224"/>
      <c r="M61" s="224"/>
      <c r="N61" s="224"/>
      <c r="O61" s="224"/>
      <c r="P61" s="224"/>
      <c r="Q61" s="224"/>
      <c r="R61" s="224"/>
      <c r="S61" s="224"/>
      <c r="T61" s="224"/>
      <c r="U61" s="224"/>
      <c r="V61" s="224"/>
      <c r="W61" s="224"/>
      <c r="X61" s="224"/>
      <c r="Y61" s="214"/>
      <c r="Z61" s="214"/>
      <c r="AA61" s="214"/>
      <c r="AB61" s="214"/>
      <c r="AC61" s="214"/>
      <c r="AD61" s="214"/>
      <c r="AE61" s="214"/>
      <c r="AF61" s="214"/>
      <c r="AG61" s="214" t="s">
        <v>124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60" t="s">
        <v>172</v>
      </c>
      <c r="D62" s="226"/>
      <c r="E62" s="227">
        <v>-1.8180000000000001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4"/>
      <c r="Z62" s="214"/>
      <c r="AA62" s="214"/>
      <c r="AB62" s="214"/>
      <c r="AC62" s="214"/>
      <c r="AD62" s="214"/>
      <c r="AE62" s="214"/>
      <c r="AF62" s="214"/>
      <c r="AG62" s="214" t="s">
        <v>124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31" t="s">
        <v>112</v>
      </c>
      <c r="B63" s="232" t="s">
        <v>65</v>
      </c>
      <c r="C63" s="257" t="s">
        <v>66</v>
      </c>
      <c r="D63" s="233"/>
      <c r="E63" s="234"/>
      <c r="F63" s="235"/>
      <c r="G63" s="235">
        <f>SUMIF(AG64:AG68,"&lt;&gt;NOR",G64:G68)</f>
        <v>0</v>
      </c>
      <c r="H63" s="235"/>
      <c r="I63" s="235">
        <f>SUM(I64:I68)</f>
        <v>0</v>
      </c>
      <c r="J63" s="235"/>
      <c r="K63" s="235">
        <f>SUM(K64:K68)</f>
        <v>0</v>
      </c>
      <c r="L63" s="235"/>
      <c r="M63" s="235">
        <f>SUM(M64:M68)</f>
        <v>0</v>
      </c>
      <c r="N63" s="235"/>
      <c r="O63" s="235">
        <f>SUM(O64:O68)</f>
        <v>0.02</v>
      </c>
      <c r="P63" s="235"/>
      <c r="Q63" s="235">
        <f>SUM(Q64:Q68)</f>
        <v>0</v>
      </c>
      <c r="R63" s="235"/>
      <c r="S63" s="235"/>
      <c r="T63" s="236"/>
      <c r="U63" s="230"/>
      <c r="V63" s="230">
        <f>SUM(V64:V68)</f>
        <v>3.31</v>
      </c>
      <c r="W63" s="230"/>
      <c r="X63" s="230"/>
      <c r="AG63" t="s">
        <v>113</v>
      </c>
    </row>
    <row r="64" spans="1:60" outlineLevel="1" x14ac:dyDescent="0.2">
      <c r="A64" s="237">
        <v>14</v>
      </c>
      <c r="B64" s="238" t="s">
        <v>176</v>
      </c>
      <c r="C64" s="258" t="s">
        <v>177</v>
      </c>
      <c r="D64" s="239" t="s">
        <v>142</v>
      </c>
      <c r="E64" s="240">
        <v>18.714200000000002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2">
        <v>1.2099999999999999E-3</v>
      </c>
      <c r="O64" s="242">
        <f>ROUND(E64*N64,2)</f>
        <v>0.02</v>
      </c>
      <c r="P64" s="242">
        <v>0</v>
      </c>
      <c r="Q64" s="242">
        <f>ROUND(E64*P64,2)</f>
        <v>0</v>
      </c>
      <c r="R64" s="242" t="s">
        <v>178</v>
      </c>
      <c r="S64" s="242" t="s">
        <v>118</v>
      </c>
      <c r="T64" s="243" t="s">
        <v>118</v>
      </c>
      <c r="U64" s="224">
        <v>0.17699999999999999</v>
      </c>
      <c r="V64" s="224">
        <f>ROUND(E64*U64,2)</f>
        <v>3.31</v>
      </c>
      <c r="W64" s="224"/>
      <c r="X64" s="224" t="s">
        <v>119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120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60" t="s">
        <v>179</v>
      </c>
      <c r="D65" s="226"/>
      <c r="E65" s="227">
        <v>10.44</v>
      </c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24"/>
      <c r="Y65" s="214"/>
      <c r="Z65" s="214"/>
      <c r="AA65" s="214"/>
      <c r="AB65" s="214"/>
      <c r="AC65" s="214"/>
      <c r="AD65" s="214"/>
      <c r="AE65" s="214"/>
      <c r="AF65" s="214"/>
      <c r="AG65" s="214" t="s">
        <v>124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60" t="s">
        <v>180</v>
      </c>
      <c r="D66" s="226"/>
      <c r="E66" s="227">
        <v>2.2000000000000002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4"/>
      <c r="Z66" s="214"/>
      <c r="AA66" s="214"/>
      <c r="AB66" s="214"/>
      <c r="AC66" s="214"/>
      <c r="AD66" s="214"/>
      <c r="AE66" s="214"/>
      <c r="AF66" s="214"/>
      <c r="AG66" s="214" t="s">
        <v>124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60" t="s">
        <v>181</v>
      </c>
      <c r="D67" s="226"/>
      <c r="E67" s="227">
        <v>3.3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4"/>
      <c r="Z67" s="214"/>
      <c r="AA67" s="214"/>
      <c r="AB67" s="214"/>
      <c r="AC67" s="214"/>
      <c r="AD67" s="214"/>
      <c r="AE67" s="214"/>
      <c r="AF67" s="214"/>
      <c r="AG67" s="214" t="s">
        <v>124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60" t="s">
        <v>182</v>
      </c>
      <c r="D68" s="226"/>
      <c r="E68" s="227">
        <v>2.7742</v>
      </c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14"/>
      <c r="Z68" s="214"/>
      <c r="AA68" s="214"/>
      <c r="AB68" s="214"/>
      <c r="AC68" s="214"/>
      <c r="AD68" s="214"/>
      <c r="AE68" s="214"/>
      <c r="AF68" s="214"/>
      <c r="AG68" s="214" t="s">
        <v>124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">
      <c r="A69" s="231" t="s">
        <v>112</v>
      </c>
      <c r="B69" s="232" t="s">
        <v>67</v>
      </c>
      <c r="C69" s="257" t="s">
        <v>68</v>
      </c>
      <c r="D69" s="233"/>
      <c r="E69" s="234"/>
      <c r="F69" s="235"/>
      <c r="G69" s="235">
        <f>SUMIF(AG70:AG73,"&lt;&gt;NOR",G70:G73)</f>
        <v>0</v>
      </c>
      <c r="H69" s="235"/>
      <c r="I69" s="235">
        <f>SUM(I70:I73)</f>
        <v>0</v>
      </c>
      <c r="J69" s="235"/>
      <c r="K69" s="235">
        <f>SUM(K70:K73)</f>
        <v>0</v>
      </c>
      <c r="L69" s="235"/>
      <c r="M69" s="235">
        <f>SUM(M70:M73)</f>
        <v>0</v>
      </c>
      <c r="N69" s="235"/>
      <c r="O69" s="235">
        <f>SUM(O70:O73)</f>
        <v>0</v>
      </c>
      <c r="P69" s="235"/>
      <c r="Q69" s="235">
        <f>SUM(Q70:Q73)</f>
        <v>0</v>
      </c>
      <c r="R69" s="235"/>
      <c r="S69" s="235"/>
      <c r="T69" s="236"/>
      <c r="U69" s="230"/>
      <c r="V69" s="230">
        <f>SUM(V70:V73)</f>
        <v>5.39</v>
      </c>
      <c r="W69" s="230"/>
      <c r="X69" s="230"/>
      <c r="AG69" t="s">
        <v>113</v>
      </c>
    </row>
    <row r="70" spans="1:60" ht="56.25" outlineLevel="1" x14ac:dyDescent="0.2">
      <c r="A70" s="237">
        <v>15</v>
      </c>
      <c r="B70" s="238" t="s">
        <v>183</v>
      </c>
      <c r="C70" s="258" t="s">
        <v>184</v>
      </c>
      <c r="D70" s="239" t="s">
        <v>142</v>
      </c>
      <c r="E70" s="240">
        <v>17.5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2">
        <v>4.0000000000000003E-5</v>
      </c>
      <c r="O70" s="242">
        <f>ROUND(E70*N70,2)</f>
        <v>0</v>
      </c>
      <c r="P70" s="242">
        <v>0</v>
      </c>
      <c r="Q70" s="242">
        <f>ROUND(E70*P70,2)</f>
        <v>0</v>
      </c>
      <c r="R70" s="242" t="s">
        <v>185</v>
      </c>
      <c r="S70" s="242" t="s">
        <v>118</v>
      </c>
      <c r="T70" s="243" t="s">
        <v>118</v>
      </c>
      <c r="U70" s="224">
        <v>0.308</v>
      </c>
      <c r="V70" s="224">
        <f>ROUND(E70*U70,2)</f>
        <v>5.39</v>
      </c>
      <c r="W70" s="224"/>
      <c r="X70" s="224" t="s">
        <v>119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120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60" t="s">
        <v>186</v>
      </c>
      <c r="D71" s="226"/>
      <c r="E71" s="227">
        <v>8.1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4"/>
      <c r="Z71" s="214"/>
      <c r="AA71" s="214"/>
      <c r="AB71" s="214"/>
      <c r="AC71" s="214"/>
      <c r="AD71" s="214"/>
      <c r="AE71" s="214"/>
      <c r="AF71" s="214"/>
      <c r="AG71" s="214" t="s">
        <v>124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21"/>
      <c r="B72" s="222"/>
      <c r="C72" s="260" t="s">
        <v>187</v>
      </c>
      <c r="D72" s="226"/>
      <c r="E72" s="227">
        <v>6.6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14"/>
      <c r="Z72" s="214"/>
      <c r="AA72" s="214"/>
      <c r="AB72" s="214"/>
      <c r="AC72" s="214"/>
      <c r="AD72" s="214"/>
      <c r="AE72" s="214"/>
      <c r="AF72" s="214"/>
      <c r="AG72" s="214" t="s">
        <v>124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60" t="s">
        <v>188</v>
      </c>
      <c r="D73" s="226"/>
      <c r="E73" s="227">
        <v>2.8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4"/>
      <c r="Z73" s="214"/>
      <c r="AA73" s="214"/>
      <c r="AB73" s="214"/>
      <c r="AC73" s="214"/>
      <c r="AD73" s="214"/>
      <c r="AE73" s="214"/>
      <c r="AF73" s="214"/>
      <c r="AG73" s="214" t="s">
        <v>124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231" t="s">
        <v>112</v>
      </c>
      <c r="B74" s="232" t="s">
        <v>69</v>
      </c>
      <c r="C74" s="257" t="s">
        <v>70</v>
      </c>
      <c r="D74" s="233"/>
      <c r="E74" s="234"/>
      <c r="F74" s="235"/>
      <c r="G74" s="235">
        <f>SUMIF(AG75:AG87,"&lt;&gt;NOR",G75:G87)</f>
        <v>0</v>
      </c>
      <c r="H74" s="235"/>
      <c r="I74" s="235">
        <f>SUM(I75:I87)</f>
        <v>0</v>
      </c>
      <c r="J74" s="235"/>
      <c r="K74" s="235">
        <f>SUM(K75:K87)</f>
        <v>0</v>
      </c>
      <c r="L74" s="235"/>
      <c r="M74" s="235">
        <f>SUM(M75:M87)</f>
        <v>0</v>
      </c>
      <c r="N74" s="235"/>
      <c r="O74" s="235">
        <f>SUM(O75:O87)</f>
        <v>0</v>
      </c>
      <c r="P74" s="235"/>
      <c r="Q74" s="235">
        <f>SUM(Q75:Q87)</f>
        <v>1.07</v>
      </c>
      <c r="R74" s="235"/>
      <c r="S74" s="235"/>
      <c r="T74" s="236"/>
      <c r="U74" s="230"/>
      <c r="V74" s="230">
        <f>SUM(V75:V87)</f>
        <v>7.55</v>
      </c>
      <c r="W74" s="230"/>
      <c r="X74" s="230"/>
      <c r="AG74" t="s">
        <v>113</v>
      </c>
    </row>
    <row r="75" spans="1:60" outlineLevel="1" x14ac:dyDescent="0.2">
      <c r="A75" s="237">
        <v>16</v>
      </c>
      <c r="B75" s="238" t="s">
        <v>189</v>
      </c>
      <c r="C75" s="258" t="s">
        <v>190</v>
      </c>
      <c r="D75" s="239" t="s">
        <v>116</v>
      </c>
      <c r="E75" s="240">
        <v>22.75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2">
        <v>0</v>
      </c>
      <c r="O75" s="242">
        <f>ROUND(E75*N75,2)</f>
        <v>0</v>
      </c>
      <c r="P75" s="242">
        <v>4.0000000000000002E-4</v>
      </c>
      <c r="Q75" s="242">
        <f>ROUND(E75*P75,2)</f>
        <v>0.01</v>
      </c>
      <c r="R75" s="242" t="s">
        <v>191</v>
      </c>
      <c r="S75" s="242" t="s">
        <v>118</v>
      </c>
      <c r="T75" s="243" t="s">
        <v>118</v>
      </c>
      <c r="U75" s="224">
        <v>7.0000000000000007E-2</v>
      </c>
      <c r="V75" s="224">
        <f>ROUND(E75*U75,2)</f>
        <v>1.59</v>
      </c>
      <c r="W75" s="224"/>
      <c r="X75" s="224" t="s">
        <v>119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60" t="s">
        <v>192</v>
      </c>
      <c r="D76" s="226"/>
      <c r="E76" s="227">
        <v>10.76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4"/>
      <c r="Z76" s="214"/>
      <c r="AA76" s="214"/>
      <c r="AB76" s="214"/>
      <c r="AC76" s="214"/>
      <c r="AD76" s="214"/>
      <c r="AE76" s="214"/>
      <c r="AF76" s="214"/>
      <c r="AG76" s="214" t="s">
        <v>124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60" t="s">
        <v>193</v>
      </c>
      <c r="D77" s="226"/>
      <c r="E77" s="227">
        <v>6.15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14"/>
      <c r="Z77" s="214"/>
      <c r="AA77" s="214"/>
      <c r="AB77" s="214"/>
      <c r="AC77" s="214"/>
      <c r="AD77" s="214"/>
      <c r="AE77" s="214"/>
      <c r="AF77" s="214"/>
      <c r="AG77" s="214" t="s">
        <v>124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60" t="s">
        <v>194</v>
      </c>
      <c r="D78" s="226"/>
      <c r="E78" s="227">
        <v>5.84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4"/>
      <c r="Z78" s="214"/>
      <c r="AA78" s="214"/>
      <c r="AB78" s="214"/>
      <c r="AC78" s="214"/>
      <c r="AD78" s="214"/>
      <c r="AE78" s="214"/>
      <c r="AF78" s="214"/>
      <c r="AG78" s="214" t="s">
        <v>124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37">
        <v>17</v>
      </c>
      <c r="B79" s="238" t="s">
        <v>195</v>
      </c>
      <c r="C79" s="258" t="s">
        <v>196</v>
      </c>
      <c r="D79" s="239" t="s">
        <v>142</v>
      </c>
      <c r="E79" s="240">
        <v>22.94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21</v>
      </c>
      <c r="M79" s="242">
        <f>G79*(1+L79/100)</f>
        <v>0</v>
      </c>
      <c r="N79" s="242">
        <v>0</v>
      </c>
      <c r="O79" s="242">
        <f>ROUND(E79*N79,2)</f>
        <v>0</v>
      </c>
      <c r="P79" s="242">
        <v>4.5999999999999999E-2</v>
      </c>
      <c r="Q79" s="242">
        <f>ROUND(E79*P79,2)</f>
        <v>1.06</v>
      </c>
      <c r="R79" s="242" t="s">
        <v>191</v>
      </c>
      <c r="S79" s="242" t="s">
        <v>118</v>
      </c>
      <c r="T79" s="243" t="s">
        <v>118</v>
      </c>
      <c r="U79" s="224">
        <v>0.26</v>
      </c>
      <c r="V79" s="224">
        <f>ROUND(E79*U79,2)</f>
        <v>5.96</v>
      </c>
      <c r="W79" s="224"/>
      <c r="X79" s="224" t="s">
        <v>119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120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21"/>
      <c r="B80" s="222"/>
      <c r="C80" s="260" t="s">
        <v>157</v>
      </c>
      <c r="D80" s="226"/>
      <c r="E80" s="227">
        <v>11.66</v>
      </c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24"/>
      <c r="Y80" s="214"/>
      <c r="Z80" s="214"/>
      <c r="AA80" s="214"/>
      <c r="AB80" s="214"/>
      <c r="AC80" s="214"/>
      <c r="AD80" s="214"/>
      <c r="AE80" s="214"/>
      <c r="AF80" s="214"/>
      <c r="AG80" s="214" t="s">
        <v>124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60" t="s">
        <v>158</v>
      </c>
      <c r="D81" s="226"/>
      <c r="E81" s="227">
        <v>-0.9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4"/>
      <c r="Z81" s="214"/>
      <c r="AA81" s="214"/>
      <c r="AB81" s="214"/>
      <c r="AC81" s="214"/>
      <c r="AD81" s="214"/>
      <c r="AE81" s="214"/>
      <c r="AF81" s="214"/>
      <c r="AG81" s="214" t="s">
        <v>124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60" t="s">
        <v>197</v>
      </c>
      <c r="D82" s="226"/>
      <c r="E82" s="227">
        <v>5.64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4"/>
      <c r="Z82" s="214"/>
      <c r="AA82" s="214"/>
      <c r="AB82" s="214"/>
      <c r="AC82" s="214"/>
      <c r="AD82" s="214"/>
      <c r="AE82" s="214"/>
      <c r="AF82" s="214"/>
      <c r="AG82" s="214" t="s">
        <v>124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21"/>
      <c r="B83" s="222"/>
      <c r="C83" s="260" t="s">
        <v>198</v>
      </c>
      <c r="D83" s="226"/>
      <c r="E83" s="227">
        <v>-0.8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14"/>
      <c r="Z83" s="214"/>
      <c r="AA83" s="214"/>
      <c r="AB83" s="214"/>
      <c r="AC83" s="214"/>
      <c r="AD83" s="214"/>
      <c r="AE83" s="214"/>
      <c r="AF83" s="214"/>
      <c r="AG83" s="214" t="s">
        <v>124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60" t="s">
        <v>199</v>
      </c>
      <c r="D84" s="226"/>
      <c r="E84" s="227">
        <v>3.3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4"/>
      <c r="Z84" s="214"/>
      <c r="AA84" s="214"/>
      <c r="AB84" s="214"/>
      <c r="AC84" s="214"/>
      <c r="AD84" s="214"/>
      <c r="AE84" s="214"/>
      <c r="AF84" s="214"/>
      <c r="AG84" s="214" t="s">
        <v>124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60" t="s">
        <v>160</v>
      </c>
      <c r="D85" s="226"/>
      <c r="E85" s="227">
        <v>-1.8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4"/>
      <c r="Z85" s="214"/>
      <c r="AA85" s="214"/>
      <c r="AB85" s="214"/>
      <c r="AC85" s="214"/>
      <c r="AD85" s="214"/>
      <c r="AE85" s="214"/>
      <c r="AF85" s="214"/>
      <c r="AG85" s="214" t="s">
        <v>124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60" t="s">
        <v>161</v>
      </c>
      <c r="D86" s="226"/>
      <c r="E86" s="227">
        <v>6.74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24"/>
      <c r="Y86" s="214"/>
      <c r="Z86" s="214"/>
      <c r="AA86" s="214"/>
      <c r="AB86" s="214"/>
      <c r="AC86" s="214"/>
      <c r="AD86" s="214"/>
      <c r="AE86" s="214"/>
      <c r="AF86" s="214"/>
      <c r="AG86" s="214" t="s">
        <v>124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60" t="s">
        <v>158</v>
      </c>
      <c r="D87" s="226"/>
      <c r="E87" s="227">
        <v>-0.9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4"/>
      <c r="Z87" s="214"/>
      <c r="AA87" s="214"/>
      <c r="AB87" s="214"/>
      <c r="AC87" s="214"/>
      <c r="AD87" s="214"/>
      <c r="AE87" s="214"/>
      <c r="AF87" s="214"/>
      <c r="AG87" s="214" t="s">
        <v>124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x14ac:dyDescent="0.2">
      <c r="A88" s="231" t="s">
        <v>112</v>
      </c>
      <c r="B88" s="232" t="s">
        <v>71</v>
      </c>
      <c r="C88" s="257" t="s">
        <v>72</v>
      </c>
      <c r="D88" s="233"/>
      <c r="E88" s="234"/>
      <c r="F88" s="235"/>
      <c r="G88" s="235">
        <f>SUMIF(AG89:AG90,"&lt;&gt;NOR",G89:G90)</f>
        <v>0</v>
      </c>
      <c r="H88" s="235"/>
      <c r="I88" s="235">
        <f>SUM(I89:I90)</f>
        <v>0</v>
      </c>
      <c r="J88" s="235"/>
      <c r="K88" s="235">
        <f>SUM(K89:K90)</f>
        <v>0</v>
      </c>
      <c r="L88" s="235"/>
      <c r="M88" s="235">
        <f>SUM(M89:M90)</f>
        <v>0</v>
      </c>
      <c r="N88" s="235"/>
      <c r="O88" s="235">
        <f>SUM(O89:O90)</f>
        <v>0</v>
      </c>
      <c r="P88" s="235"/>
      <c r="Q88" s="235">
        <f>SUM(Q89:Q90)</f>
        <v>0</v>
      </c>
      <c r="R88" s="235"/>
      <c r="S88" s="235"/>
      <c r="T88" s="236"/>
      <c r="U88" s="230"/>
      <c r="V88" s="230">
        <f>SUM(V89:V90)</f>
        <v>1.73</v>
      </c>
      <c r="W88" s="230"/>
      <c r="X88" s="230"/>
      <c r="AG88" t="s">
        <v>113</v>
      </c>
    </row>
    <row r="89" spans="1:60" ht="33.75" outlineLevel="1" x14ac:dyDescent="0.2">
      <c r="A89" s="237">
        <v>18</v>
      </c>
      <c r="B89" s="238" t="s">
        <v>200</v>
      </c>
      <c r="C89" s="258" t="s">
        <v>201</v>
      </c>
      <c r="D89" s="239" t="s">
        <v>202</v>
      </c>
      <c r="E89" s="240">
        <v>1.8381099999999999</v>
      </c>
      <c r="F89" s="241"/>
      <c r="G89" s="242">
        <f>ROUND(E89*F89,2)</f>
        <v>0</v>
      </c>
      <c r="H89" s="241"/>
      <c r="I89" s="242">
        <f>ROUND(E89*H89,2)</f>
        <v>0</v>
      </c>
      <c r="J89" s="241"/>
      <c r="K89" s="242">
        <f>ROUND(E89*J89,2)</f>
        <v>0</v>
      </c>
      <c r="L89" s="242">
        <v>21</v>
      </c>
      <c r="M89" s="242">
        <f>G89*(1+L89/100)</f>
        <v>0</v>
      </c>
      <c r="N89" s="242">
        <v>0</v>
      </c>
      <c r="O89" s="242">
        <f>ROUND(E89*N89,2)</f>
        <v>0</v>
      </c>
      <c r="P89" s="242">
        <v>0</v>
      </c>
      <c r="Q89" s="242">
        <f>ROUND(E89*P89,2)</f>
        <v>0</v>
      </c>
      <c r="R89" s="242" t="s">
        <v>117</v>
      </c>
      <c r="S89" s="242" t="s">
        <v>118</v>
      </c>
      <c r="T89" s="243" t="s">
        <v>118</v>
      </c>
      <c r="U89" s="224">
        <v>0.9385</v>
      </c>
      <c r="V89" s="224">
        <f>ROUND(E89*U89,2)</f>
        <v>1.73</v>
      </c>
      <c r="W89" s="224"/>
      <c r="X89" s="224" t="s">
        <v>203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204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61" t="s">
        <v>205</v>
      </c>
      <c r="D90" s="246"/>
      <c r="E90" s="246"/>
      <c r="F90" s="246"/>
      <c r="G90" s="246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4"/>
      <c r="Z90" s="214"/>
      <c r="AA90" s="214"/>
      <c r="AB90" s="214"/>
      <c r="AC90" s="214"/>
      <c r="AD90" s="214"/>
      <c r="AE90" s="214"/>
      <c r="AF90" s="214"/>
      <c r="AG90" s="214" t="s">
        <v>206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x14ac:dyDescent="0.2">
      <c r="A91" s="231" t="s">
        <v>112</v>
      </c>
      <c r="B91" s="232" t="s">
        <v>73</v>
      </c>
      <c r="C91" s="257" t="s">
        <v>74</v>
      </c>
      <c r="D91" s="233"/>
      <c r="E91" s="234"/>
      <c r="F91" s="235"/>
      <c r="G91" s="235">
        <f>SUMIF(AG92:AG94,"&lt;&gt;NOR",G92:G94)</f>
        <v>0</v>
      </c>
      <c r="H91" s="235"/>
      <c r="I91" s="235">
        <f>SUM(I92:I94)</f>
        <v>0</v>
      </c>
      <c r="J91" s="235"/>
      <c r="K91" s="235">
        <f>SUM(K92:K94)</f>
        <v>0</v>
      </c>
      <c r="L91" s="235"/>
      <c r="M91" s="235">
        <f>SUM(M92:M94)</f>
        <v>0</v>
      </c>
      <c r="N91" s="235"/>
      <c r="O91" s="235">
        <f>SUM(O92:O94)</f>
        <v>0</v>
      </c>
      <c r="P91" s="235"/>
      <c r="Q91" s="235">
        <f>SUM(Q92:Q94)</f>
        <v>0</v>
      </c>
      <c r="R91" s="235"/>
      <c r="S91" s="235"/>
      <c r="T91" s="236"/>
      <c r="U91" s="230"/>
      <c r="V91" s="230">
        <f>SUM(V92:V94)</f>
        <v>0</v>
      </c>
      <c r="W91" s="230"/>
      <c r="X91" s="230"/>
      <c r="AG91" t="s">
        <v>113</v>
      </c>
    </row>
    <row r="92" spans="1:60" outlineLevel="1" x14ac:dyDescent="0.2">
      <c r="A92" s="247">
        <v>19</v>
      </c>
      <c r="B92" s="248" t="s">
        <v>207</v>
      </c>
      <c r="C92" s="262" t="s">
        <v>208</v>
      </c>
      <c r="D92" s="249" t="s">
        <v>209</v>
      </c>
      <c r="E92" s="250">
        <v>4</v>
      </c>
      <c r="F92" s="251"/>
      <c r="G92" s="252">
        <f>ROUND(E92*F92,2)</f>
        <v>0</v>
      </c>
      <c r="H92" s="251"/>
      <c r="I92" s="252">
        <f>ROUND(E92*H92,2)</f>
        <v>0</v>
      </c>
      <c r="J92" s="251"/>
      <c r="K92" s="252">
        <f>ROUND(E92*J92,2)</f>
        <v>0</v>
      </c>
      <c r="L92" s="252">
        <v>21</v>
      </c>
      <c r="M92" s="252">
        <f>G92*(1+L92/100)</f>
        <v>0</v>
      </c>
      <c r="N92" s="252">
        <v>0</v>
      </c>
      <c r="O92" s="252">
        <f>ROUND(E92*N92,2)</f>
        <v>0</v>
      </c>
      <c r="P92" s="252">
        <v>0</v>
      </c>
      <c r="Q92" s="252">
        <f>ROUND(E92*P92,2)</f>
        <v>0</v>
      </c>
      <c r="R92" s="252"/>
      <c r="S92" s="252" t="s">
        <v>128</v>
      </c>
      <c r="T92" s="253" t="s">
        <v>129</v>
      </c>
      <c r="U92" s="224">
        <v>0</v>
      </c>
      <c r="V92" s="224">
        <f>ROUND(E92*U92,2)</f>
        <v>0</v>
      </c>
      <c r="W92" s="224"/>
      <c r="X92" s="224" t="s">
        <v>119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120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47">
        <v>20</v>
      </c>
      <c r="B93" s="248" t="s">
        <v>210</v>
      </c>
      <c r="C93" s="262" t="s">
        <v>211</v>
      </c>
      <c r="D93" s="249" t="s">
        <v>209</v>
      </c>
      <c r="E93" s="250">
        <v>6</v>
      </c>
      <c r="F93" s="251"/>
      <c r="G93" s="252">
        <f>ROUND(E93*F93,2)</f>
        <v>0</v>
      </c>
      <c r="H93" s="251"/>
      <c r="I93" s="252">
        <f>ROUND(E93*H93,2)</f>
        <v>0</v>
      </c>
      <c r="J93" s="251"/>
      <c r="K93" s="252">
        <f>ROUND(E93*J93,2)</f>
        <v>0</v>
      </c>
      <c r="L93" s="252">
        <v>21</v>
      </c>
      <c r="M93" s="252">
        <f>G93*(1+L93/100)</f>
        <v>0</v>
      </c>
      <c r="N93" s="252">
        <v>0</v>
      </c>
      <c r="O93" s="252">
        <f>ROUND(E93*N93,2)</f>
        <v>0</v>
      </c>
      <c r="P93" s="252">
        <v>0</v>
      </c>
      <c r="Q93" s="252">
        <f>ROUND(E93*P93,2)</f>
        <v>0</v>
      </c>
      <c r="R93" s="252"/>
      <c r="S93" s="252" t="s">
        <v>128</v>
      </c>
      <c r="T93" s="253" t="s">
        <v>129</v>
      </c>
      <c r="U93" s="224">
        <v>0</v>
      </c>
      <c r="V93" s="224">
        <f>ROUND(E93*U93,2)</f>
        <v>0</v>
      </c>
      <c r="W93" s="224"/>
      <c r="X93" s="224" t="s">
        <v>119</v>
      </c>
      <c r="Y93" s="214"/>
      <c r="Z93" s="214"/>
      <c r="AA93" s="214"/>
      <c r="AB93" s="214"/>
      <c r="AC93" s="214"/>
      <c r="AD93" s="214"/>
      <c r="AE93" s="214"/>
      <c r="AF93" s="214"/>
      <c r="AG93" s="214" t="s">
        <v>120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47">
        <v>21</v>
      </c>
      <c r="B94" s="248" t="s">
        <v>212</v>
      </c>
      <c r="C94" s="262" t="s">
        <v>213</v>
      </c>
      <c r="D94" s="249" t="s">
        <v>209</v>
      </c>
      <c r="E94" s="250">
        <v>72</v>
      </c>
      <c r="F94" s="251"/>
      <c r="G94" s="252">
        <f>ROUND(E94*F94,2)</f>
        <v>0</v>
      </c>
      <c r="H94" s="251"/>
      <c r="I94" s="252">
        <f>ROUND(E94*H94,2)</f>
        <v>0</v>
      </c>
      <c r="J94" s="251"/>
      <c r="K94" s="252">
        <f>ROUND(E94*J94,2)</f>
        <v>0</v>
      </c>
      <c r="L94" s="252">
        <v>21</v>
      </c>
      <c r="M94" s="252">
        <f>G94*(1+L94/100)</f>
        <v>0</v>
      </c>
      <c r="N94" s="252">
        <v>0</v>
      </c>
      <c r="O94" s="252">
        <f>ROUND(E94*N94,2)</f>
        <v>0</v>
      </c>
      <c r="P94" s="252">
        <v>0</v>
      </c>
      <c r="Q94" s="252">
        <f>ROUND(E94*P94,2)</f>
        <v>0</v>
      </c>
      <c r="R94" s="252"/>
      <c r="S94" s="252" t="s">
        <v>128</v>
      </c>
      <c r="T94" s="253" t="s">
        <v>129</v>
      </c>
      <c r="U94" s="224">
        <v>0</v>
      </c>
      <c r="V94" s="224">
        <f>ROUND(E94*U94,2)</f>
        <v>0</v>
      </c>
      <c r="W94" s="224"/>
      <c r="X94" s="224" t="s">
        <v>119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120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">
      <c r="A95" s="231" t="s">
        <v>112</v>
      </c>
      <c r="B95" s="232" t="s">
        <v>75</v>
      </c>
      <c r="C95" s="257" t="s">
        <v>76</v>
      </c>
      <c r="D95" s="233"/>
      <c r="E95" s="234"/>
      <c r="F95" s="235"/>
      <c r="G95" s="235">
        <f>SUMIF(AG96:AG98,"&lt;&gt;NOR",G96:G98)</f>
        <v>0</v>
      </c>
      <c r="H95" s="235"/>
      <c r="I95" s="235">
        <f>SUM(I96:I98)</f>
        <v>0</v>
      </c>
      <c r="J95" s="235"/>
      <c r="K95" s="235">
        <f>SUM(K96:K98)</f>
        <v>0</v>
      </c>
      <c r="L95" s="235"/>
      <c r="M95" s="235">
        <f>SUM(M96:M98)</f>
        <v>0</v>
      </c>
      <c r="N95" s="235"/>
      <c r="O95" s="235">
        <f>SUM(O96:O98)</f>
        <v>0</v>
      </c>
      <c r="P95" s="235"/>
      <c r="Q95" s="235">
        <f>SUM(Q96:Q98)</f>
        <v>0.02</v>
      </c>
      <c r="R95" s="235"/>
      <c r="S95" s="235"/>
      <c r="T95" s="236"/>
      <c r="U95" s="230"/>
      <c r="V95" s="230">
        <f>SUM(V96:V98)</f>
        <v>0.54</v>
      </c>
      <c r="W95" s="230"/>
      <c r="X95" s="230"/>
      <c r="AG95" t="s">
        <v>113</v>
      </c>
    </row>
    <row r="96" spans="1:60" outlineLevel="1" x14ac:dyDescent="0.2">
      <c r="A96" s="247">
        <v>22</v>
      </c>
      <c r="B96" s="248" t="s">
        <v>214</v>
      </c>
      <c r="C96" s="262" t="s">
        <v>215</v>
      </c>
      <c r="D96" s="249" t="s">
        <v>216</v>
      </c>
      <c r="E96" s="250">
        <v>1</v>
      </c>
      <c r="F96" s="251"/>
      <c r="G96" s="252">
        <f>ROUND(E96*F96,2)</f>
        <v>0</v>
      </c>
      <c r="H96" s="251"/>
      <c r="I96" s="252">
        <f>ROUND(E96*H96,2)</f>
        <v>0</v>
      </c>
      <c r="J96" s="251"/>
      <c r="K96" s="252">
        <f>ROUND(E96*J96,2)</f>
        <v>0</v>
      </c>
      <c r="L96" s="252">
        <v>21</v>
      </c>
      <c r="M96" s="252">
        <f>G96*(1+L96/100)</f>
        <v>0</v>
      </c>
      <c r="N96" s="252">
        <v>8.0000000000000007E-5</v>
      </c>
      <c r="O96" s="252">
        <f>ROUND(E96*N96,2)</f>
        <v>0</v>
      </c>
      <c r="P96" s="252">
        <v>2.4930000000000001E-2</v>
      </c>
      <c r="Q96" s="252">
        <f>ROUND(E96*P96,2)</f>
        <v>0.02</v>
      </c>
      <c r="R96" s="252" t="s">
        <v>217</v>
      </c>
      <c r="S96" s="252" t="s">
        <v>118</v>
      </c>
      <c r="T96" s="253" t="s">
        <v>118</v>
      </c>
      <c r="U96" s="224">
        <v>0.26800000000000002</v>
      </c>
      <c r="V96" s="224">
        <f>ROUND(E96*U96,2)</f>
        <v>0.27</v>
      </c>
      <c r="W96" s="224"/>
      <c r="X96" s="224" t="s">
        <v>119</v>
      </c>
      <c r="Y96" s="214"/>
      <c r="Z96" s="214"/>
      <c r="AA96" s="214"/>
      <c r="AB96" s="214"/>
      <c r="AC96" s="214"/>
      <c r="AD96" s="214"/>
      <c r="AE96" s="214"/>
      <c r="AF96" s="214"/>
      <c r="AG96" s="214" t="s">
        <v>120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37">
        <v>23</v>
      </c>
      <c r="B97" s="238" t="s">
        <v>218</v>
      </c>
      <c r="C97" s="258" t="s">
        <v>219</v>
      </c>
      <c r="D97" s="239" t="s">
        <v>216</v>
      </c>
      <c r="E97" s="240">
        <v>1</v>
      </c>
      <c r="F97" s="241"/>
      <c r="G97" s="242">
        <f>ROUND(E97*F97,2)</f>
        <v>0</v>
      </c>
      <c r="H97" s="241"/>
      <c r="I97" s="242">
        <f>ROUND(E97*H97,2)</f>
        <v>0</v>
      </c>
      <c r="J97" s="241"/>
      <c r="K97" s="242">
        <f>ROUND(E97*J97,2)</f>
        <v>0</v>
      </c>
      <c r="L97" s="242">
        <v>21</v>
      </c>
      <c r="M97" s="242">
        <f>G97*(1+L97/100)</f>
        <v>0</v>
      </c>
      <c r="N97" s="242">
        <v>1.2999999999999999E-4</v>
      </c>
      <c r="O97" s="242">
        <f>ROUND(E97*N97,2)</f>
        <v>0</v>
      </c>
      <c r="P97" s="242">
        <v>0</v>
      </c>
      <c r="Q97" s="242">
        <f>ROUND(E97*P97,2)</f>
        <v>0</v>
      </c>
      <c r="R97" s="242" t="s">
        <v>217</v>
      </c>
      <c r="S97" s="242" t="s">
        <v>118</v>
      </c>
      <c r="T97" s="243" t="s">
        <v>118</v>
      </c>
      <c r="U97" s="224">
        <v>0.26800000000000002</v>
      </c>
      <c r="V97" s="224">
        <f>ROUND(E97*U97,2)</f>
        <v>0.27</v>
      </c>
      <c r="W97" s="224"/>
      <c r="X97" s="224" t="s">
        <v>119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120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21">
        <v>24</v>
      </c>
      <c r="B98" s="222" t="s">
        <v>220</v>
      </c>
      <c r="C98" s="263" t="s">
        <v>221</v>
      </c>
      <c r="D98" s="223" t="s">
        <v>0</v>
      </c>
      <c r="E98" s="254"/>
      <c r="F98" s="225"/>
      <c r="G98" s="224">
        <f>ROUND(E98*F98,2)</f>
        <v>0</v>
      </c>
      <c r="H98" s="225"/>
      <c r="I98" s="224">
        <f>ROUND(E98*H98,2)</f>
        <v>0</v>
      </c>
      <c r="J98" s="225"/>
      <c r="K98" s="224">
        <f>ROUND(E98*J98,2)</f>
        <v>0</v>
      </c>
      <c r="L98" s="224">
        <v>21</v>
      </c>
      <c r="M98" s="224">
        <f>G98*(1+L98/100)</f>
        <v>0</v>
      </c>
      <c r="N98" s="224">
        <v>0</v>
      </c>
      <c r="O98" s="224">
        <f>ROUND(E98*N98,2)</f>
        <v>0</v>
      </c>
      <c r="P98" s="224">
        <v>0</v>
      </c>
      <c r="Q98" s="224">
        <f>ROUND(E98*P98,2)</f>
        <v>0</v>
      </c>
      <c r="R98" s="224" t="s">
        <v>217</v>
      </c>
      <c r="S98" s="224" t="s">
        <v>118</v>
      </c>
      <c r="T98" s="224" t="s">
        <v>118</v>
      </c>
      <c r="U98" s="224">
        <v>0</v>
      </c>
      <c r="V98" s="224">
        <f>ROUND(E98*U98,2)</f>
        <v>0</v>
      </c>
      <c r="W98" s="224"/>
      <c r="X98" s="224" t="s">
        <v>203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204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x14ac:dyDescent="0.2">
      <c r="A99" s="231" t="s">
        <v>112</v>
      </c>
      <c r="B99" s="232" t="s">
        <v>77</v>
      </c>
      <c r="C99" s="257" t="s">
        <v>78</v>
      </c>
      <c r="D99" s="233"/>
      <c r="E99" s="234"/>
      <c r="F99" s="235"/>
      <c r="G99" s="235">
        <f>SUMIF(AG100:AG113,"&lt;&gt;NOR",G100:G113)</f>
        <v>0</v>
      </c>
      <c r="H99" s="235"/>
      <c r="I99" s="235">
        <f>SUM(I100:I113)</f>
        <v>0</v>
      </c>
      <c r="J99" s="235"/>
      <c r="K99" s="235">
        <f>SUM(K100:K113)</f>
        <v>0</v>
      </c>
      <c r="L99" s="235"/>
      <c r="M99" s="235">
        <f>SUM(M100:M113)</f>
        <v>0</v>
      </c>
      <c r="N99" s="235"/>
      <c r="O99" s="235">
        <f>SUM(O100:O113)</f>
        <v>6.0000000000000005E-2</v>
      </c>
      <c r="P99" s="235"/>
      <c r="Q99" s="235">
        <f>SUM(Q100:Q113)</f>
        <v>0</v>
      </c>
      <c r="R99" s="235"/>
      <c r="S99" s="235"/>
      <c r="T99" s="236"/>
      <c r="U99" s="230"/>
      <c r="V99" s="230">
        <f>SUM(V100:V113)</f>
        <v>8.98</v>
      </c>
      <c r="W99" s="230"/>
      <c r="X99" s="230"/>
      <c r="AG99" t="s">
        <v>113</v>
      </c>
    </row>
    <row r="100" spans="1:60" outlineLevel="1" x14ac:dyDescent="0.2">
      <c r="A100" s="237">
        <v>25</v>
      </c>
      <c r="B100" s="238" t="s">
        <v>222</v>
      </c>
      <c r="C100" s="258" t="s">
        <v>223</v>
      </c>
      <c r="D100" s="239" t="s">
        <v>142</v>
      </c>
      <c r="E100" s="240">
        <v>2.2749999999999999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21</v>
      </c>
      <c r="M100" s="242">
        <f>G100*(1+L100/100)</f>
        <v>0</v>
      </c>
      <c r="N100" s="242">
        <v>2.1000000000000001E-4</v>
      </c>
      <c r="O100" s="242">
        <f>ROUND(E100*N100,2)</f>
        <v>0</v>
      </c>
      <c r="P100" s="242">
        <v>0</v>
      </c>
      <c r="Q100" s="242">
        <f>ROUND(E100*P100,2)</f>
        <v>0</v>
      </c>
      <c r="R100" s="242" t="s">
        <v>224</v>
      </c>
      <c r="S100" s="242" t="s">
        <v>118</v>
      </c>
      <c r="T100" s="243" t="s">
        <v>118</v>
      </c>
      <c r="U100" s="224">
        <v>0.05</v>
      </c>
      <c r="V100" s="224">
        <f>ROUND(E100*U100,2)</f>
        <v>0.11</v>
      </c>
      <c r="W100" s="224"/>
      <c r="X100" s="224" t="s">
        <v>119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120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60" t="s">
        <v>225</v>
      </c>
      <c r="D101" s="226"/>
      <c r="E101" s="227">
        <v>1.0760000000000001</v>
      </c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21"/>
      <c r="B102" s="222"/>
      <c r="C102" s="260" t="s">
        <v>226</v>
      </c>
      <c r="D102" s="226"/>
      <c r="E102" s="227">
        <v>0.61499999999999999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124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60" t="s">
        <v>227</v>
      </c>
      <c r="D103" s="226"/>
      <c r="E103" s="227">
        <v>0.58399999999999996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124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1" x14ac:dyDescent="0.2">
      <c r="A104" s="237">
        <v>26</v>
      </c>
      <c r="B104" s="238" t="s">
        <v>228</v>
      </c>
      <c r="C104" s="258" t="s">
        <v>229</v>
      </c>
      <c r="D104" s="239" t="s">
        <v>116</v>
      </c>
      <c r="E104" s="240">
        <v>22.75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2">
        <v>5.1000000000000004E-4</v>
      </c>
      <c r="O104" s="242">
        <f>ROUND(E104*N104,2)</f>
        <v>0.01</v>
      </c>
      <c r="P104" s="242">
        <v>0</v>
      </c>
      <c r="Q104" s="242">
        <f>ROUND(E104*P104,2)</f>
        <v>0</v>
      </c>
      <c r="R104" s="242" t="s">
        <v>224</v>
      </c>
      <c r="S104" s="242" t="s">
        <v>118</v>
      </c>
      <c r="T104" s="243" t="s">
        <v>118</v>
      </c>
      <c r="U104" s="224">
        <v>0.23599999999999999</v>
      </c>
      <c r="V104" s="224">
        <f>ROUND(E104*U104,2)</f>
        <v>5.37</v>
      </c>
      <c r="W104" s="224"/>
      <c r="X104" s="224" t="s">
        <v>119</v>
      </c>
      <c r="Y104" s="214"/>
      <c r="Z104" s="214"/>
      <c r="AA104" s="214"/>
      <c r="AB104" s="214"/>
      <c r="AC104" s="214"/>
      <c r="AD104" s="214"/>
      <c r="AE104" s="214"/>
      <c r="AF104" s="214"/>
      <c r="AG104" s="214" t="s">
        <v>120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21"/>
      <c r="B105" s="222"/>
      <c r="C105" s="260" t="s">
        <v>192</v>
      </c>
      <c r="D105" s="226"/>
      <c r="E105" s="227">
        <v>10.76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14"/>
      <c r="Z105" s="214"/>
      <c r="AA105" s="214"/>
      <c r="AB105" s="214"/>
      <c r="AC105" s="214"/>
      <c r="AD105" s="214"/>
      <c r="AE105" s="214"/>
      <c r="AF105" s="214"/>
      <c r="AG105" s="214" t="s">
        <v>124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60" t="s">
        <v>193</v>
      </c>
      <c r="D106" s="226"/>
      <c r="E106" s="227">
        <v>6.15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124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60" t="s">
        <v>194</v>
      </c>
      <c r="D107" s="226"/>
      <c r="E107" s="227">
        <v>5.84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124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47">
        <v>27</v>
      </c>
      <c r="B108" s="248" t="s">
        <v>230</v>
      </c>
      <c r="C108" s="262" t="s">
        <v>231</v>
      </c>
      <c r="D108" s="249" t="s">
        <v>116</v>
      </c>
      <c r="E108" s="250">
        <v>22.75</v>
      </c>
      <c r="F108" s="251"/>
      <c r="G108" s="252">
        <f>ROUND(E108*F108,2)</f>
        <v>0</v>
      </c>
      <c r="H108" s="251"/>
      <c r="I108" s="252">
        <f>ROUND(E108*H108,2)</f>
        <v>0</v>
      </c>
      <c r="J108" s="251"/>
      <c r="K108" s="252">
        <f>ROUND(E108*J108,2)</f>
        <v>0</v>
      </c>
      <c r="L108" s="252">
        <v>21</v>
      </c>
      <c r="M108" s="252">
        <f>G108*(1+L108/100)</f>
        <v>0</v>
      </c>
      <c r="N108" s="252">
        <v>0</v>
      </c>
      <c r="O108" s="252">
        <f>ROUND(E108*N108,2)</f>
        <v>0</v>
      </c>
      <c r="P108" s="252">
        <v>0</v>
      </c>
      <c r="Q108" s="252">
        <f>ROUND(E108*P108,2)</f>
        <v>0</v>
      </c>
      <c r="R108" s="252" t="s">
        <v>224</v>
      </c>
      <c r="S108" s="252" t="s">
        <v>118</v>
      </c>
      <c r="T108" s="253" t="s">
        <v>118</v>
      </c>
      <c r="U108" s="224">
        <v>0.154</v>
      </c>
      <c r="V108" s="224">
        <f>ROUND(E108*U108,2)</f>
        <v>3.5</v>
      </c>
      <c r="W108" s="224"/>
      <c r="X108" s="224" t="s">
        <v>119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120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ht="22.5" outlineLevel="1" x14ac:dyDescent="0.2">
      <c r="A109" s="237">
        <v>28</v>
      </c>
      <c r="B109" s="238" t="s">
        <v>232</v>
      </c>
      <c r="C109" s="258" t="s">
        <v>233</v>
      </c>
      <c r="D109" s="239" t="s">
        <v>142</v>
      </c>
      <c r="E109" s="240">
        <v>2.5024999999999999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21</v>
      </c>
      <c r="M109" s="242">
        <f>G109*(1+L109/100)</f>
        <v>0</v>
      </c>
      <c r="N109" s="242">
        <v>1.7999999999999999E-2</v>
      </c>
      <c r="O109" s="242">
        <f>ROUND(E109*N109,2)</f>
        <v>0.05</v>
      </c>
      <c r="P109" s="242">
        <v>0</v>
      </c>
      <c r="Q109" s="242">
        <f>ROUND(E109*P109,2)</f>
        <v>0</v>
      </c>
      <c r="R109" s="242" t="s">
        <v>234</v>
      </c>
      <c r="S109" s="242" t="s">
        <v>118</v>
      </c>
      <c r="T109" s="243" t="s">
        <v>118</v>
      </c>
      <c r="U109" s="224">
        <v>0</v>
      </c>
      <c r="V109" s="224">
        <f>ROUND(E109*U109,2)</f>
        <v>0</v>
      </c>
      <c r="W109" s="224"/>
      <c r="X109" s="224" t="s">
        <v>235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236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60" t="s">
        <v>237</v>
      </c>
      <c r="D110" s="226"/>
      <c r="E110" s="227">
        <v>2.2749999999999999</v>
      </c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124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64" t="s">
        <v>238</v>
      </c>
      <c r="D111" s="228"/>
      <c r="E111" s="229">
        <v>0.22750000000000001</v>
      </c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2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124</v>
      </c>
      <c r="AH111" s="214">
        <v>4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>
        <v>29</v>
      </c>
      <c r="B112" s="222" t="s">
        <v>239</v>
      </c>
      <c r="C112" s="263" t="s">
        <v>240</v>
      </c>
      <c r="D112" s="223" t="s">
        <v>0</v>
      </c>
      <c r="E112" s="254"/>
      <c r="F112" s="225"/>
      <c r="G112" s="224">
        <f>ROUND(E112*F112,2)</f>
        <v>0</v>
      </c>
      <c r="H112" s="225"/>
      <c r="I112" s="224">
        <f>ROUND(E112*H112,2)</f>
        <v>0</v>
      </c>
      <c r="J112" s="225"/>
      <c r="K112" s="224">
        <f>ROUND(E112*J112,2)</f>
        <v>0</v>
      </c>
      <c r="L112" s="224">
        <v>21</v>
      </c>
      <c r="M112" s="224">
        <f>G112*(1+L112/100)</f>
        <v>0</v>
      </c>
      <c r="N112" s="224">
        <v>0</v>
      </c>
      <c r="O112" s="224">
        <f>ROUND(E112*N112,2)</f>
        <v>0</v>
      </c>
      <c r="P112" s="224">
        <v>0</v>
      </c>
      <c r="Q112" s="224">
        <f>ROUND(E112*P112,2)</f>
        <v>0</v>
      </c>
      <c r="R112" s="224" t="s">
        <v>224</v>
      </c>
      <c r="S112" s="224" t="s">
        <v>118</v>
      </c>
      <c r="T112" s="224" t="s">
        <v>118</v>
      </c>
      <c r="U112" s="224">
        <v>0</v>
      </c>
      <c r="V112" s="224">
        <f>ROUND(E112*U112,2)</f>
        <v>0</v>
      </c>
      <c r="W112" s="224"/>
      <c r="X112" s="224" t="s">
        <v>203</v>
      </c>
      <c r="Y112" s="214"/>
      <c r="Z112" s="214"/>
      <c r="AA112" s="214"/>
      <c r="AB112" s="214"/>
      <c r="AC112" s="214"/>
      <c r="AD112" s="214"/>
      <c r="AE112" s="214"/>
      <c r="AF112" s="214"/>
      <c r="AG112" s="214" t="s">
        <v>204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21"/>
      <c r="B113" s="222"/>
      <c r="C113" s="265" t="s">
        <v>241</v>
      </c>
      <c r="D113" s="255"/>
      <c r="E113" s="255"/>
      <c r="F113" s="255"/>
      <c r="G113" s="255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206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31" t="s">
        <v>112</v>
      </c>
      <c r="B114" s="232" t="s">
        <v>79</v>
      </c>
      <c r="C114" s="257" t="s">
        <v>80</v>
      </c>
      <c r="D114" s="233"/>
      <c r="E114" s="234"/>
      <c r="F114" s="235"/>
      <c r="G114" s="235">
        <f>SUMIF(AG115:AG115,"&lt;&gt;NOR",G115:G115)</f>
        <v>0</v>
      </c>
      <c r="H114" s="235"/>
      <c r="I114" s="235">
        <f>SUM(I115:I115)</f>
        <v>0</v>
      </c>
      <c r="J114" s="235"/>
      <c r="K114" s="235">
        <f>SUM(K115:K115)</f>
        <v>0</v>
      </c>
      <c r="L114" s="235"/>
      <c r="M114" s="235">
        <f>SUM(M115:M115)</f>
        <v>0</v>
      </c>
      <c r="N114" s="235"/>
      <c r="O114" s="235">
        <f>SUM(O115:O115)</f>
        <v>0</v>
      </c>
      <c r="P114" s="235"/>
      <c r="Q114" s="235">
        <f>SUM(Q115:Q115)</f>
        <v>0</v>
      </c>
      <c r="R114" s="235"/>
      <c r="S114" s="235"/>
      <c r="T114" s="236"/>
      <c r="U114" s="230"/>
      <c r="V114" s="230">
        <f>SUM(V115:V115)</f>
        <v>0</v>
      </c>
      <c r="W114" s="230"/>
      <c r="X114" s="230"/>
      <c r="AG114" t="s">
        <v>113</v>
      </c>
    </row>
    <row r="115" spans="1:60" outlineLevel="1" x14ac:dyDescent="0.2">
      <c r="A115" s="247">
        <v>30</v>
      </c>
      <c r="B115" s="248" t="s">
        <v>242</v>
      </c>
      <c r="C115" s="262" t="s">
        <v>243</v>
      </c>
      <c r="D115" s="249" t="s">
        <v>244</v>
      </c>
      <c r="E115" s="250">
        <v>1</v>
      </c>
      <c r="F115" s="251"/>
      <c r="G115" s="252">
        <f>ROUND(E115*F115,2)</f>
        <v>0</v>
      </c>
      <c r="H115" s="251"/>
      <c r="I115" s="252">
        <f>ROUND(E115*H115,2)</f>
        <v>0</v>
      </c>
      <c r="J115" s="251"/>
      <c r="K115" s="252">
        <f>ROUND(E115*J115,2)</f>
        <v>0</v>
      </c>
      <c r="L115" s="252">
        <v>21</v>
      </c>
      <c r="M115" s="252">
        <f>G115*(1+L115/100)</f>
        <v>0</v>
      </c>
      <c r="N115" s="252">
        <v>0</v>
      </c>
      <c r="O115" s="252">
        <f>ROUND(E115*N115,2)</f>
        <v>0</v>
      </c>
      <c r="P115" s="252">
        <v>0</v>
      </c>
      <c r="Q115" s="252">
        <f>ROUND(E115*P115,2)</f>
        <v>0</v>
      </c>
      <c r="R115" s="252"/>
      <c r="S115" s="252" t="s">
        <v>128</v>
      </c>
      <c r="T115" s="253" t="s">
        <v>129</v>
      </c>
      <c r="U115" s="224">
        <v>0</v>
      </c>
      <c r="V115" s="224">
        <f>ROUND(E115*U115,2)</f>
        <v>0</v>
      </c>
      <c r="W115" s="224"/>
      <c r="X115" s="224" t="s">
        <v>119</v>
      </c>
      <c r="Y115" s="214"/>
      <c r="Z115" s="214"/>
      <c r="AA115" s="214"/>
      <c r="AB115" s="214"/>
      <c r="AC115" s="214"/>
      <c r="AD115" s="214"/>
      <c r="AE115" s="214"/>
      <c r="AF115" s="214"/>
      <c r="AG115" s="214" t="s">
        <v>120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x14ac:dyDescent="0.2">
      <c r="A116" s="231" t="s">
        <v>112</v>
      </c>
      <c r="B116" s="232" t="s">
        <v>81</v>
      </c>
      <c r="C116" s="257" t="s">
        <v>82</v>
      </c>
      <c r="D116" s="233"/>
      <c r="E116" s="234"/>
      <c r="F116" s="235"/>
      <c r="G116" s="235">
        <f>SUMIF(AG117:AG123,"&lt;&gt;NOR",G117:G123)</f>
        <v>0</v>
      </c>
      <c r="H116" s="235"/>
      <c r="I116" s="235">
        <f>SUM(I117:I123)</f>
        <v>0</v>
      </c>
      <c r="J116" s="235"/>
      <c r="K116" s="235">
        <f>SUM(K117:K123)</f>
        <v>0</v>
      </c>
      <c r="L116" s="235"/>
      <c r="M116" s="235">
        <f>SUM(M117:M123)</f>
        <v>0</v>
      </c>
      <c r="N116" s="235"/>
      <c r="O116" s="235">
        <f>SUM(O117:O123)</f>
        <v>0</v>
      </c>
      <c r="P116" s="235"/>
      <c r="Q116" s="235">
        <f>SUM(Q117:Q123)</f>
        <v>0</v>
      </c>
      <c r="R116" s="235"/>
      <c r="S116" s="235"/>
      <c r="T116" s="236"/>
      <c r="U116" s="230"/>
      <c r="V116" s="230">
        <f>SUM(V117:V123)</f>
        <v>4.2700000000000005</v>
      </c>
      <c r="W116" s="230"/>
      <c r="X116" s="230"/>
      <c r="AG116" t="s">
        <v>113</v>
      </c>
    </row>
    <row r="117" spans="1:60" ht="22.5" outlineLevel="1" x14ac:dyDescent="0.2">
      <c r="A117" s="247">
        <v>31</v>
      </c>
      <c r="B117" s="248" t="s">
        <v>245</v>
      </c>
      <c r="C117" s="262" t="s">
        <v>246</v>
      </c>
      <c r="D117" s="249" t="s">
        <v>202</v>
      </c>
      <c r="E117" s="250">
        <v>1.08927</v>
      </c>
      <c r="F117" s="251"/>
      <c r="G117" s="252">
        <f>ROUND(E117*F117,2)</f>
        <v>0</v>
      </c>
      <c r="H117" s="251"/>
      <c r="I117" s="252">
        <f>ROUND(E117*H117,2)</f>
        <v>0</v>
      </c>
      <c r="J117" s="251"/>
      <c r="K117" s="252">
        <f>ROUND(E117*J117,2)</f>
        <v>0</v>
      </c>
      <c r="L117" s="252">
        <v>21</v>
      </c>
      <c r="M117" s="252">
        <f>G117*(1+L117/100)</f>
        <v>0</v>
      </c>
      <c r="N117" s="252">
        <v>0</v>
      </c>
      <c r="O117" s="252">
        <f>ROUND(E117*N117,2)</f>
        <v>0</v>
      </c>
      <c r="P117" s="252">
        <v>0</v>
      </c>
      <c r="Q117" s="252">
        <f>ROUND(E117*P117,2)</f>
        <v>0</v>
      </c>
      <c r="R117" s="252" t="s">
        <v>191</v>
      </c>
      <c r="S117" s="252" t="s">
        <v>118</v>
      </c>
      <c r="T117" s="253" t="s">
        <v>118</v>
      </c>
      <c r="U117" s="224">
        <v>2.0670000000000002</v>
      </c>
      <c r="V117" s="224">
        <f>ROUND(E117*U117,2)</f>
        <v>2.25</v>
      </c>
      <c r="W117" s="224"/>
      <c r="X117" s="224" t="s">
        <v>247</v>
      </c>
      <c r="Y117" s="214"/>
      <c r="Z117" s="214"/>
      <c r="AA117" s="214"/>
      <c r="AB117" s="214"/>
      <c r="AC117" s="214"/>
      <c r="AD117" s="214"/>
      <c r="AE117" s="214"/>
      <c r="AF117" s="214"/>
      <c r="AG117" s="214" t="s">
        <v>248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7">
        <v>32</v>
      </c>
      <c r="B118" s="238" t="s">
        <v>249</v>
      </c>
      <c r="C118" s="258" t="s">
        <v>250</v>
      </c>
      <c r="D118" s="239" t="s">
        <v>202</v>
      </c>
      <c r="E118" s="240">
        <v>1.08927</v>
      </c>
      <c r="F118" s="241"/>
      <c r="G118" s="242">
        <f>ROUND(E118*F118,2)</f>
        <v>0</v>
      </c>
      <c r="H118" s="241"/>
      <c r="I118" s="242">
        <f>ROUND(E118*H118,2)</f>
        <v>0</v>
      </c>
      <c r="J118" s="241"/>
      <c r="K118" s="242">
        <f>ROUND(E118*J118,2)</f>
        <v>0</v>
      </c>
      <c r="L118" s="242">
        <v>21</v>
      </c>
      <c r="M118" s="242">
        <f>G118*(1+L118/100)</f>
        <v>0</v>
      </c>
      <c r="N118" s="242">
        <v>0</v>
      </c>
      <c r="O118" s="242">
        <f>ROUND(E118*N118,2)</f>
        <v>0</v>
      </c>
      <c r="P118" s="242">
        <v>0</v>
      </c>
      <c r="Q118" s="242">
        <f>ROUND(E118*P118,2)</f>
        <v>0</v>
      </c>
      <c r="R118" s="242" t="s">
        <v>191</v>
      </c>
      <c r="S118" s="242" t="s">
        <v>118</v>
      </c>
      <c r="T118" s="243" t="s">
        <v>118</v>
      </c>
      <c r="U118" s="224">
        <v>0.49</v>
      </c>
      <c r="V118" s="224">
        <f>ROUND(E118*U118,2)</f>
        <v>0.53</v>
      </c>
      <c r="W118" s="224"/>
      <c r="X118" s="224" t="s">
        <v>247</v>
      </c>
      <c r="Y118" s="214"/>
      <c r="Z118" s="214"/>
      <c r="AA118" s="214"/>
      <c r="AB118" s="214"/>
      <c r="AC118" s="214"/>
      <c r="AD118" s="214"/>
      <c r="AE118" s="214"/>
      <c r="AF118" s="214"/>
      <c r="AG118" s="214" t="s">
        <v>248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21"/>
      <c r="B119" s="222"/>
      <c r="C119" s="259" t="s">
        <v>251</v>
      </c>
      <c r="D119" s="245"/>
      <c r="E119" s="245"/>
      <c r="F119" s="245"/>
      <c r="G119" s="245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122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47">
        <v>33</v>
      </c>
      <c r="B120" s="248" t="s">
        <v>252</v>
      </c>
      <c r="C120" s="262" t="s">
        <v>253</v>
      </c>
      <c r="D120" s="249" t="s">
        <v>202</v>
      </c>
      <c r="E120" s="250">
        <v>20.69613</v>
      </c>
      <c r="F120" s="251"/>
      <c r="G120" s="252">
        <f>ROUND(E120*F120,2)</f>
        <v>0</v>
      </c>
      <c r="H120" s="251"/>
      <c r="I120" s="252">
        <f>ROUND(E120*H120,2)</f>
        <v>0</v>
      </c>
      <c r="J120" s="251"/>
      <c r="K120" s="252">
        <f>ROUND(E120*J120,2)</f>
        <v>0</v>
      </c>
      <c r="L120" s="252">
        <v>21</v>
      </c>
      <c r="M120" s="252">
        <f>G120*(1+L120/100)</f>
        <v>0</v>
      </c>
      <c r="N120" s="252">
        <v>0</v>
      </c>
      <c r="O120" s="252">
        <f>ROUND(E120*N120,2)</f>
        <v>0</v>
      </c>
      <c r="P120" s="252">
        <v>0</v>
      </c>
      <c r="Q120" s="252">
        <f>ROUND(E120*P120,2)</f>
        <v>0</v>
      </c>
      <c r="R120" s="252" t="s">
        <v>191</v>
      </c>
      <c r="S120" s="252" t="s">
        <v>118</v>
      </c>
      <c r="T120" s="253" t="s">
        <v>118</v>
      </c>
      <c r="U120" s="224">
        <v>0</v>
      </c>
      <c r="V120" s="224">
        <f>ROUND(E120*U120,2)</f>
        <v>0</v>
      </c>
      <c r="W120" s="224"/>
      <c r="X120" s="224" t="s">
        <v>247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248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47">
        <v>34</v>
      </c>
      <c r="B121" s="248" t="s">
        <v>254</v>
      </c>
      <c r="C121" s="262" t="s">
        <v>255</v>
      </c>
      <c r="D121" s="249" t="s">
        <v>202</v>
      </c>
      <c r="E121" s="250">
        <v>1.08927</v>
      </c>
      <c r="F121" s="251"/>
      <c r="G121" s="252">
        <f>ROUND(E121*F121,2)</f>
        <v>0</v>
      </c>
      <c r="H121" s="251"/>
      <c r="I121" s="252">
        <f>ROUND(E121*H121,2)</f>
        <v>0</v>
      </c>
      <c r="J121" s="251"/>
      <c r="K121" s="252">
        <f>ROUND(E121*J121,2)</f>
        <v>0</v>
      </c>
      <c r="L121" s="252">
        <v>21</v>
      </c>
      <c r="M121" s="252">
        <f>G121*(1+L121/100)</f>
        <v>0</v>
      </c>
      <c r="N121" s="252">
        <v>0</v>
      </c>
      <c r="O121" s="252">
        <f>ROUND(E121*N121,2)</f>
        <v>0</v>
      </c>
      <c r="P121" s="252">
        <v>0</v>
      </c>
      <c r="Q121" s="252">
        <f>ROUND(E121*P121,2)</f>
        <v>0</v>
      </c>
      <c r="R121" s="252" t="s">
        <v>191</v>
      </c>
      <c r="S121" s="252" t="s">
        <v>118</v>
      </c>
      <c r="T121" s="253" t="s">
        <v>118</v>
      </c>
      <c r="U121" s="224">
        <v>0.94199999999999995</v>
      </c>
      <c r="V121" s="224">
        <f>ROUND(E121*U121,2)</f>
        <v>1.03</v>
      </c>
      <c r="W121" s="224"/>
      <c r="X121" s="224" t="s">
        <v>247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248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47">
        <v>35</v>
      </c>
      <c r="B122" s="248" t="s">
        <v>256</v>
      </c>
      <c r="C122" s="262" t="s">
        <v>257</v>
      </c>
      <c r="D122" s="249" t="s">
        <v>202</v>
      </c>
      <c r="E122" s="250">
        <v>4.3570799999999998</v>
      </c>
      <c r="F122" s="251"/>
      <c r="G122" s="252">
        <f>ROUND(E122*F122,2)</f>
        <v>0</v>
      </c>
      <c r="H122" s="251"/>
      <c r="I122" s="252">
        <f>ROUND(E122*H122,2)</f>
        <v>0</v>
      </c>
      <c r="J122" s="251"/>
      <c r="K122" s="252">
        <f>ROUND(E122*J122,2)</f>
        <v>0</v>
      </c>
      <c r="L122" s="252">
        <v>21</v>
      </c>
      <c r="M122" s="252">
        <f>G122*(1+L122/100)</f>
        <v>0</v>
      </c>
      <c r="N122" s="252">
        <v>0</v>
      </c>
      <c r="O122" s="252">
        <f>ROUND(E122*N122,2)</f>
        <v>0</v>
      </c>
      <c r="P122" s="252">
        <v>0</v>
      </c>
      <c r="Q122" s="252">
        <f>ROUND(E122*P122,2)</f>
        <v>0</v>
      </c>
      <c r="R122" s="252" t="s">
        <v>191</v>
      </c>
      <c r="S122" s="252" t="s">
        <v>118</v>
      </c>
      <c r="T122" s="253" t="s">
        <v>118</v>
      </c>
      <c r="U122" s="224">
        <v>0.105</v>
      </c>
      <c r="V122" s="224">
        <f>ROUND(E122*U122,2)</f>
        <v>0.46</v>
      </c>
      <c r="W122" s="224"/>
      <c r="X122" s="224" t="s">
        <v>247</v>
      </c>
      <c r="Y122" s="214"/>
      <c r="Z122" s="214"/>
      <c r="AA122" s="214"/>
      <c r="AB122" s="214"/>
      <c r="AC122" s="214"/>
      <c r="AD122" s="214"/>
      <c r="AE122" s="214"/>
      <c r="AF122" s="214"/>
      <c r="AG122" s="214" t="s">
        <v>248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47">
        <v>36</v>
      </c>
      <c r="B123" s="248" t="s">
        <v>258</v>
      </c>
      <c r="C123" s="262" t="s">
        <v>259</v>
      </c>
      <c r="D123" s="249" t="s">
        <v>202</v>
      </c>
      <c r="E123" s="250">
        <v>1.08927</v>
      </c>
      <c r="F123" s="251"/>
      <c r="G123" s="252">
        <f>ROUND(E123*F123,2)</f>
        <v>0</v>
      </c>
      <c r="H123" s="251"/>
      <c r="I123" s="252">
        <f>ROUND(E123*H123,2)</f>
        <v>0</v>
      </c>
      <c r="J123" s="251"/>
      <c r="K123" s="252">
        <f>ROUND(E123*J123,2)</f>
        <v>0</v>
      </c>
      <c r="L123" s="252">
        <v>21</v>
      </c>
      <c r="M123" s="252">
        <f>G123*(1+L123/100)</f>
        <v>0</v>
      </c>
      <c r="N123" s="252">
        <v>0</v>
      </c>
      <c r="O123" s="252">
        <f>ROUND(E123*N123,2)</f>
        <v>0</v>
      </c>
      <c r="P123" s="252">
        <v>0</v>
      </c>
      <c r="Q123" s="252">
        <f>ROUND(E123*P123,2)</f>
        <v>0</v>
      </c>
      <c r="R123" s="252" t="s">
        <v>191</v>
      </c>
      <c r="S123" s="252" t="s">
        <v>118</v>
      </c>
      <c r="T123" s="253" t="s">
        <v>260</v>
      </c>
      <c r="U123" s="224">
        <v>0</v>
      </c>
      <c r="V123" s="224">
        <f>ROUND(E123*U123,2)</f>
        <v>0</v>
      </c>
      <c r="W123" s="224"/>
      <c r="X123" s="224" t="s">
        <v>247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248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x14ac:dyDescent="0.2">
      <c r="A124" s="231" t="s">
        <v>112</v>
      </c>
      <c r="B124" s="232" t="s">
        <v>84</v>
      </c>
      <c r="C124" s="257" t="s">
        <v>27</v>
      </c>
      <c r="D124" s="233"/>
      <c r="E124" s="234"/>
      <c r="F124" s="235"/>
      <c r="G124" s="235">
        <f>SUMIF(AG125:AG130,"&lt;&gt;NOR",G125:G130)</f>
        <v>0</v>
      </c>
      <c r="H124" s="235"/>
      <c r="I124" s="235">
        <f>SUM(I125:I130)</f>
        <v>0</v>
      </c>
      <c r="J124" s="235"/>
      <c r="K124" s="235">
        <f>SUM(K125:K130)</f>
        <v>0</v>
      </c>
      <c r="L124" s="235"/>
      <c r="M124" s="235">
        <f>SUM(M125:M130)</f>
        <v>0</v>
      </c>
      <c r="N124" s="235"/>
      <c r="O124" s="235">
        <f>SUM(O125:O130)</f>
        <v>0</v>
      </c>
      <c r="P124" s="235"/>
      <c r="Q124" s="235">
        <f>SUM(Q125:Q130)</f>
        <v>0</v>
      </c>
      <c r="R124" s="235"/>
      <c r="S124" s="235"/>
      <c r="T124" s="236"/>
      <c r="U124" s="230"/>
      <c r="V124" s="230">
        <f>SUM(V125:V130)</f>
        <v>0</v>
      </c>
      <c r="W124" s="230"/>
      <c r="X124" s="230"/>
      <c r="AG124" t="s">
        <v>113</v>
      </c>
    </row>
    <row r="125" spans="1:60" outlineLevel="1" x14ac:dyDescent="0.2">
      <c r="A125" s="237">
        <v>37</v>
      </c>
      <c r="B125" s="238" t="s">
        <v>261</v>
      </c>
      <c r="C125" s="258" t="s">
        <v>262</v>
      </c>
      <c r="D125" s="239" t="s">
        <v>263</v>
      </c>
      <c r="E125" s="240">
        <v>1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2">
        <v>0</v>
      </c>
      <c r="O125" s="242">
        <f>ROUND(E125*N125,2)</f>
        <v>0</v>
      </c>
      <c r="P125" s="242">
        <v>0</v>
      </c>
      <c r="Q125" s="242">
        <f>ROUND(E125*P125,2)</f>
        <v>0</v>
      </c>
      <c r="R125" s="242"/>
      <c r="S125" s="242" t="s">
        <v>118</v>
      </c>
      <c r="T125" s="243" t="s">
        <v>129</v>
      </c>
      <c r="U125" s="224">
        <v>0</v>
      </c>
      <c r="V125" s="224">
        <f>ROUND(E125*U125,2)</f>
        <v>0</v>
      </c>
      <c r="W125" s="224"/>
      <c r="X125" s="224" t="s">
        <v>264</v>
      </c>
      <c r="Y125" s="214"/>
      <c r="Z125" s="214"/>
      <c r="AA125" s="214"/>
      <c r="AB125" s="214"/>
      <c r="AC125" s="214"/>
      <c r="AD125" s="214"/>
      <c r="AE125" s="214"/>
      <c r="AF125" s="214"/>
      <c r="AG125" s="214" t="s">
        <v>265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59" t="s">
        <v>266</v>
      </c>
      <c r="D126" s="245"/>
      <c r="E126" s="245"/>
      <c r="F126" s="245"/>
      <c r="G126" s="245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122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7">
        <v>38</v>
      </c>
      <c r="B127" s="238" t="s">
        <v>267</v>
      </c>
      <c r="C127" s="258" t="s">
        <v>268</v>
      </c>
      <c r="D127" s="239" t="s">
        <v>263</v>
      </c>
      <c r="E127" s="240">
        <v>1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 t="s">
        <v>118</v>
      </c>
      <c r="T127" s="243" t="s">
        <v>129</v>
      </c>
      <c r="U127" s="224">
        <v>0</v>
      </c>
      <c r="V127" s="224">
        <f>ROUND(E127*U127,2)</f>
        <v>0</v>
      </c>
      <c r="W127" s="224"/>
      <c r="X127" s="224" t="s">
        <v>264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265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ht="22.5" outlineLevel="1" x14ac:dyDescent="0.2">
      <c r="A128" s="221"/>
      <c r="B128" s="222"/>
      <c r="C128" s="259" t="s">
        <v>269</v>
      </c>
      <c r="D128" s="245"/>
      <c r="E128" s="245"/>
      <c r="F128" s="245"/>
      <c r="G128" s="245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122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44" t="str">
        <f>C128</f>
        <v>Náklady na ztížené provádění stavebních prací v důsledku nepřerušeného provozu na staveništi nebo v případech nepřerušeného provozu v objektech v nichž se stavební práce provádí.</v>
      </c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7">
        <v>39</v>
      </c>
      <c r="B129" s="238" t="s">
        <v>270</v>
      </c>
      <c r="C129" s="258" t="s">
        <v>271</v>
      </c>
      <c r="D129" s="239" t="s">
        <v>263</v>
      </c>
      <c r="E129" s="240">
        <v>1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21</v>
      </c>
      <c r="M129" s="242">
        <f>G129*(1+L129/100)</f>
        <v>0</v>
      </c>
      <c r="N129" s="242">
        <v>0</v>
      </c>
      <c r="O129" s="242">
        <f>ROUND(E129*N129,2)</f>
        <v>0</v>
      </c>
      <c r="P129" s="242">
        <v>0</v>
      </c>
      <c r="Q129" s="242">
        <f>ROUND(E129*P129,2)</f>
        <v>0</v>
      </c>
      <c r="R129" s="242"/>
      <c r="S129" s="242" t="s">
        <v>118</v>
      </c>
      <c r="T129" s="243" t="s">
        <v>129</v>
      </c>
      <c r="U129" s="224">
        <v>0</v>
      </c>
      <c r="V129" s="224">
        <f>ROUND(E129*U129,2)</f>
        <v>0</v>
      </c>
      <c r="W129" s="224"/>
      <c r="X129" s="224" t="s">
        <v>264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272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ht="22.5" outlineLevel="1" x14ac:dyDescent="0.2">
      <c r="A130" s="221"/>
      <c r="B130" s="222"/>
      <c r="C130" s="259" t="s">
        <v>273</v>
      </c>
      <c r="D130" s="245"/>
      <c r="E130" s="245"/>
      <c r="F130" s="245"/>
      <c r="G130" s="245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24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122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44" t="str">
        <f>C130</f>
        <v>Náklady zhotovitele, související s prováděním zkoušek a revizí předepsaných technickými normami nebo objednatelem a které jsou pro provedení díla nezbytné.</v>
      </c>
      <c r="BB130" s="214"/>
      <c r="BC130" s="214"/>
      <c r="BD130" s="214"/>
      <c r="BE130" s="214"/>
      <c r="BF130" s="214"/>
      <c r="BG130" s="214"/>
      <c r="BH130" s="214"/>
    </row>
    <row r="131" spans="1:60" x14ac:dyDescent="0.2">
      <c r="A131" s="3"/>
      <c r="B131" s="4"/>
      <c r="C131" s="266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AE131">
        <v>15</v>
      </c>
      <c r="AF131">
        <v>21</v>
      </c>
      <c r="AG131" t="s">
        <v>99</v>
      </c>
    </row>
    <row r="132" spans="1:60" x14ac:dyDescent="0.2">
      <c r="A132" s="217"/>
      <c r="B132" s="218" t="s">
        <v>29</v>
      </c>
      <c r="C132" s="267"/>
      <c r="D132" s="219"/>
      <c r="E132" s="220"/>
      <c r="F132" s="220"/>
      <c r="G132" s="256">
        <f>G8+G63+G69+G74+G88+G91+G95+G99+G114+G116+G124</f>
        <v>0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AE132">
        <f>SUMIF(L7:L130,AE131,G7:G130)</f>
        <v>0</v>
      </c>
      <c r="AF132">
        <f>SUMIF(L7:L130,AF131,G7:G130)</f>
        <v>0</v>
      </c>
      <c r="AG132" t="s">
        <v>274</v>
      </c>
    </row>
    <row r="133" spans="1:60" x14ac:dyDescent="0.2">
      <c r="C133" s="268"/>
      <c r="D133" s="10"/>
      <c r="AG133" t="s">
        <v>275</v>
      </c>
    </row>
    <row r="134" spans="1:60" x14ac:dyDescent="0.2">
      <c r="D134" s="10"/>
    </row>
    <row r="135" spans="1:60" x14ac:dyDescent="0.2">
      <c r="D135" s="10"/>
    </row>
    <row r="136" spans="1:60" x14ac:dyDescent="0.2">
      <c r="D136" s="10"/>
    </row>
    <row r="137" spans="1:60" x14ac:dyDescent="0.2">
      <c r="D137" s="10"/>
    </row>
    <row r="138" spans="1:60" x14ac:dyDescent="0.2">
      <c r="D138" s="10"/>
    </row>
    <row r="139" spans="1:60" x14ac:dyDescent="0.2">
      <c r="D139" s="10"/>
    </row>
    <row r="140" spans="1:60" x14ac:dyDescent="0.2">
      <c r="D140" s="10"/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IeSJbqz/ls3tISazI1Vbug89bACuP70X4qan8hEfD/440Ey2qYqAX8gve/0pifuw4iLWHkrZFAf0x946Zpx2g==" saltValue="7UwZP0e8Q4uBiw1xYJQJTQ==" spinCount="100000" sheet="1"/>
  <mergeCells count="14">
    <mergeCell ref="C128:G128"/>
    <mergeCell ref="C130:G130"/>
    <mergeCell ref="C18:G18"/>
    <mergeCell ref="C23:G23"/>
    <mergeCell ref="C90:G90"/>
    <mergeCell ref="C113:G113"/>
    <mergeCell ref="C119:G119"/>
    <mergeCell ref="C126:G126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D3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D3 Pol'!Názvy_tisku</vt:lpstr>
      <vt:lpstr>oadresa</vt:lpstr>
      <vt:lpstr>Stavba!Objednatel</vt:lpstr>
      <vt:lpstr>Stavba!Objekt</vt:lpstr>
      <vt:lpstr>'SO 01 D3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2019-03-19T12:27:02Z</cp:lastPrinted>
  <dcterms:created xsi:type="dcterms:W3CDTF">2009-04-08T07:15:50Z</dcterms:created>
  <dcterms:modified xsi:type="dcterms:W3CDTF">2019-08-27T12:48:40Z</dcterms:modified>
</cp:coreProperties>
</file>